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801 - Veřejné osvětlení " sheetId="2" r:id="rId2"/>
    <sheet name="80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'801 - Veřejné osvětlení '!$C$93:$K$325</definedName>
    <definedName name="_xlnm.Print_Area" localSheetId="1">'801 - Veřejné osvětlení '!$C$4:$J$39,'801 - Veřejné osvětlení '!$C$45:$J$75,'801 - Veřejné osvětlení '!$C$81:$K$325</definedName>
    <definedName name="_xlnm.Print_Titles" localSheetId="1">'801 - Veřejné osvětlení '!$93:$93</definedName>
    <definedName name="_xlnm._FilterDatabase" localSheetId="2" hidden="1">'802 - VRN'!$C$80:$K$98</definedName>
    <definedName name="_xlnm.Print_Area" localSheetId="2">'802 - VRN'!$C$4:$J$39,'802 - VRN'!$C$45:$J$62,'802 - VRN'!$C$68:$K$98</definedName>
    <definedName name="_xlnm.Print_Titles" localSheetId="2">'802 - VRN'!$80:$80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T304"/>
  <c r="R305"/>
  <c r="R304"/>
  <c r="P305"/>
  <c r="P304"/>
  <c r="BK305"/>
  <c r="BK304"/>
  <c r="J304"/>
  <c r="J305"/>
  <c r="BE305"/>
  <c r="J74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1"/>
  <c r="BH241"/>
  <c r="BG241"/>
  <c r="BF241"/>
  <c r="T241"/>
  <c r="T240"/>
  <c r="T239"/>
  <c r="R241"/>
  <c r="R240"/>
  <c r="R239"/>
  <c r="P241"/>
  <c r="P240"/>
  <c r="P239"/>
  <c r="BK241"/>
  <c r="BK240"/>
  <c r="J240"/>
  <c r="BK239"/>
  <c r="J239"/>
  <c r="J241"/>
  <c r="BE241"/>
  <c r="J73"/>
  <c r="J72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6"/>
  <c r="BH226"/>
  <c r="BG226"/>
  <c r="BF226"/>
  <c r="T226"/>
  <c r="T225"/>
  <c r="R226"/>
  <c r="R225"/>
  <c r="P226"/>
  <c r="P225"/>
  <c r="BK226"/>
  <c r="BK225"/>
  <c r="J225"/>
  <c r="J226"/>
  <c r="BE226"/>
  <c r="J71"/>
  <c r="BI223"/>
  <c r="BH223"/>
  <c r="BG223"/>
  <c r="BF223"/>
  <c r="T223"/>
  <c r="T222"/>
  <c r="R223"/>
  <c r="R222"/>
  <c r="P223"/>
  <c r="P222"/>
  <c r="BK223"/>
  <c r="BK222"/>
  <c r="J222"/>
  <c r="J223"/>
  <c r="BE223"/>
  <c r="J70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/>
  <c r="J216"/>
  <c r="BE216"/>
  <c r="J69"/>
  <c r="BI211"/>
  <c r="BH211"/>
  <c r="BG211"/>
  <c r="BF211"/>
  <c r="T211"/>
  <c r="T210"/>
  <c r="T209"/>
  <c r="R211"/>
  <c r="R210"/>
  <c r="R209"/>
  <c r="P211"/>
  <c r="P210"/>
  <c r="P209"/>
  <c r="BK211"/>
  <c r="BK210"/>
  <c r="J210"/>
  <c r="BK209"/>
  <c r="J209"/>
  <c r="J211"/>
  <c r="BE211"/>
  <c r="J68"/>
  <c r="J67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T179"/>
  <c r="R180"/>
  <c r="R179"/>
  <c r="P180"/>
  <c r="P179"/>
  <c r="BK180"/>
  <c r="BK179"/>
  <c r="J179"/>
  <c r="J180"/>
  <c r="BE180"/>
  <c r="J66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T167"/>
  <c r="R168"/>
  <c r="R167"/>
  <c r="P168"/>
  <c r="P167"/>
  <c r="BK168"/>
  <c r="BK167"/>
  <c r="J167"/>
  <c r="J168"/>
  <c r="BE168"/>
  <c r="J65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3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62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1"/>
  <c r="J90"/>
  <c r="F88"/>
  <c r="E86"/>
  <c r="J55"/>
  <c r="J54"/>
  <c r="F52"/>
  <c r="E50"/>
  <c r="J39"/>
  <c r="J18"/>
  <c r="E18"/>
  <c r="F91"/>
  <c r="F55"/>
  <c r="J17"/>
  <c r="J15"/>
  <c r="E15"/>
  <c r="F90"/>
  <c r="F54"/>
  <c r="J14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<sst xmlns="http://schemas.openxmlformats.org/spreadsheetml/2006/main">
  <si>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</si>
  <si>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</si>
  <si>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</si>
  <si>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</si>
  <si>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</si>
  <si>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{0e011b81-e055-45ab-856a-c0caf8579730}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</si>
  <si>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</si>
  <si>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</si>
  <si>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</si>
  <si>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</si>
  <si>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</si>
  <si>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</si>
  <si>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</si>
  <si>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</si>
  <si>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</si>
  <si>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</si>
  <si>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</si>
  <si>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V2001 Vybudování veřejného osvětlení v ul. Tyrše a Fügnera v Litvínově</t>
  </si>
  <si>
    <t>KSO:</t>
  </si>
  <si>
    <t>828</t>
  </si>
  <si>
    <t>CC-CZ:</t>
  </si>
  <si>
    <t/>
  </si>
  <si>
    <t>Místo:</t>
  </si>
  <si>
    <t>Litvínov</t>
  </si>
  <si>
    <t>Datum:</t>
  </si>
  <si>
    <t>2. 9. 2020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</si>
  <si>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</si>
  <si>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</si>
  <si>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</si>
  <si>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</si>
  <si>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</si>
  <si>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</si>
  <si>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</si>
  <si>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Ing. Tomáš Dvořák</t>
  </si>
  <si>
    <t>True</t>
  </si>
  <si>
    <t>Zpracovatel:</t>
  </si>
  <si>
    <t>27296695</t>
  </si>
  <si>
    <t>S4A,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</si>
  <si>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</si>
  <si>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</si>
  <si>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</si>
  <si>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</si>
  <si>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</si>
  <si>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</si>
  <si>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</si>
  <si>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</si>
  <si>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</si>
  <si>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</si>
  <si>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</si>
  <si>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</si>
  <si>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</si>
  <si>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</si>
  <si>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</si>
  <si>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</si>
  <si>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</si>
  <si>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</si>
  <si>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</si>
  <si>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</si>
  <si>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</si>
  <si>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</si>
  <si>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</si>
  <si>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</si>
  <si>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</si>
  <si>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</si>
  <si>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</si>
  <si>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</si>
  <si>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</si>
  <si>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</si>
  <si>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</si>
  <si>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</si>
  <si>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</si>
  <si>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</si>
  <si>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</si>
  <si>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</si>
  <si>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</si>
  <si>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</si>
  <si>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</si>
  <si>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</si>
  <si>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</si>
  <si>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801</t>
  </si>
  <si>
    <t xml:space="preserve">Veřejné osvětlení </t>
  </si>
  <si>
    <t>ING</t>
  </si>
  <si>
    <t>1</t>
  </si>
  <si>
    <t>{5864b2ac-477c-4933-8727-22a680581a7a}</t>
  </si>
  <si>
    <t>2</t>
  </si>
  <si>
    <t>802</t>
  </si>
  <si>
    <t>VRN</t>
  </si>
  <si>
    <t>OST</t>
  </si>
  <si>
    <t>{1a178a3e-27a0-41f3-a207-224fad2c2548}</t>
  </si>
  <si>
    <t>KRYCÍ LIST SOUPISU PRACÍ</t>
  </si>
  <si>
    <t>Objekt:</t>
  </si>
  <si>
    <t xml:space="preserve">801 - Veřejné osvětlení </t>
  </si>
  <si>
    <t>22</t>
  </si>
  <si>
    <t>CZ-CPV:</t>
  </si>
  <si>
    <t>51000000-9</t>
  </si>
  <si>
    <t>S4a, s.r.o.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</si>
  <si>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</si>
  <si>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</si>
  <si>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</si>
  <si>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</si>
  <si>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</si>
  <si>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</si>
  <si>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</si>
  <si>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</si>
  <si>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</si>
  <si>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</si>
  <si>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</si>
  <si>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</si>
  <si>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</si>
  <si>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</si>
  <si>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</si>
  <si>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</si>
  <si>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</si>
  <si>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</si>
  <si>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</si>
  <si>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</si>
  <si>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</si>
  <si>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</si>
  <si>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</si>
  <si>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</si>
  <si>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</si>
  <si>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</si>
  <si>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</si>
  <si>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</si>
  <si>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</si>
  <si>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</si>
  <si>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</si>
  <si>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</si>
  <si>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</si>
  <si>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</si>
  <si>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</si>
  <si>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</si>
  <si>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</si>
  <si>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</si>
  <si>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</si>
  <si>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</si>
  <si>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</si>
  <si>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2019 01</t>
  </si>
  <si>
    <t>4</t>
  </si>
  <si>
    <t>-1046411457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</si>
  <si>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</si>
  <si>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</si>
  <si>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</si>
  <si>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</si>
  <si>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</si>
  <si>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483863975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</si>
  <si>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</si>
  <si>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20</t>
  </si>
  <si>
    <t>3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</si>
  <si>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</si>
  <si>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</si>
  <si>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-2119317872</t>
  </si>
  <si>
    <t>113107141</t>
  </si>
  <si>
    <t>Odstranění podkladů nebo krytů ručně s přemístěním hmot na skládku na vzdálenost do 3 m nebo s naložením na dopravní prostředek živičných, o tl. vrstvy do 50 mm</t>
  </si>
  <si>
    <t>523807632</t>
  </si>
  <si>
    <t>40*0,5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</si>
  <si>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</si>
  <si>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</si>
  <si>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</si>
  <si>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</si>
  <si>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2488016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</si>
  <si>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</si>
  <si>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8*2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</si>
  <si>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</si>
  <si>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</si>
  <si>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</si>
  <si>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-1527205071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</si>
  <si>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</si>
  <si>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7</t>
  </si>
  <si>
    <t>120001101ROO</t>
  </si>
  <si>
    <t>Příplatek k cenám vykopávek za ztížení vykopávky v blízkosti podzemního vedení nebo výbušnin v horninách jakékoliv třídy</t>
  </si>
  <si>
    <t>m3</t>
  </si>
  <si>
    <t>1588040958</t>
  </si>
  <si>
    <t>P</t>
  </si>
  <si>
    <t xml:space="preserve">Poznámka k položce:_x000d_
cena zahrnuje ruční práce i blízkosti stromů a jejich kořenů a blízkosti trasy kabelu_x000d_
Orientační cena z nabídek firem </t>
  </si>
  <si>
    <t>100*0.5*0.5</t>
  </si>
  <si>
    <t>8</t>
  </si>
  <si>
    <t>121101101</t>
  </si>
  <si>
    <t>Sejmutí ornice nebo lesní půdy s vodorovným přemístěním na hromady v místě upotřebení nebo na dočasné či trvalé skládky se složením, na vzdálenost do 50 m</t>
  </si>
  <si>
    <t>-170002506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</si>
  <si>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</si>
  <si>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150*0,5*0,2</t>
  </si>
  <si>
    <t>9</t>
  </si>
  <si>
    <t>181301103</t>
  </si>
  <si>
    <t>Rozprostření a urovnání ornice v rovině nebo ve svahu sklonu do 1:5 při souvislé ploše do 500 m2, tl. vrstvy přes 150 do 200 mm</t>
  </si>
  <si>
    <t>1081938874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</si>
  <si>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</si>
  <si>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150*0,5</t>
  </si>
  <si>
    <t>10</t>
  </si>
  <si>
    <t>M</t>
  </si>
  <si>
    <t>231182303114R00</t>
  </si>
  <si>
    <t>substrát s dodání do 20km</t>
  </si>
  <si>
    <t>495506113</t>
  </si>
  <si>
    <t>Poznámka k položce:_x000d_
Po dohodě s investorem a zjištění stavu a kvality ornice, bude možné použít stávající získanou ornici zpět místo nové ornice.</t>
  </si>
  <si>
    <t>150*0,5*0,1</t>
  </si>
  <si>
    <t>11</t>
  </si>
  <si>
    <t>181411131</t>
  </si>
  <si>
    <t>Založení trávníku na půdě předem připravené plochy do 1000 m2 výsevem včetně utažení parkového v rovině nebo na svahu do 1:5</t>
  </si>
  <si>
    <t>892416184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</si>
  <si>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</si>
  <si>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12</t>
  </si>
  <si>
    <t>005724100</t>
  </si>
  <si>
    <t>osivo směs travní parková</t>
  </si>
  <si>
    <t>kg</t>
  </si>
  <si>
    <t>682450704</t>
  </si>
  <si>
    <t>75/20</t>
  </si>
  <si>
    <t>13</t>
  </si>
  <si>
    <t>185803511R00</t>
  </si>
  <si>
    <t>Odstranění travního drnu a kamenů s naložením a odvozem odpadu do 20 km včetně uložení do kompostárny nebo na skládky</t>
  </si>
  <si>
    <t>-1201076945</t>
  </si>
  <si>
    <t>75</t>
  </si>
  <si>
    <t>14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</si>
  <si>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</si>
  <si>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</si>
  <si>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64</t>
  </si>
  <si>
    <t>1853431895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</si>
  <si>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</si>
  <si>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222*0.23*0,5</t>
  </si>
  <si>
    <t>8*0,5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</si>
  <si>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</si>
  <si>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</si>
  <si>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743224703</t>
  </si>
  <si>
    <t>44,53*10</t>
  </si>
  <si>
    <t>16</t>
  </si>
  <si>
    <t>171201211</t>
  </si>
  <si>
    <t>Poplatek za uložení stavebního odpadu na skládce (skládkovné) zeminy a kameniva zatříděného do Katalogu odpadů pod kódem 170 504</t>
  </si>
  <si>
    <t>t</t>
  </si>
  <si>
    <t>-807217836</t>
  </si>
  <si>
    <t xml:space="preserve">Poznámka k souboru cen:_x000d_
1. Ceny uvedené v souboru cen lze po dohodě upravit podle místních podmínek._x000d_
</t>
  </si>
  <si>
    <t>44,53*1.8</t>
  </si>
  <si>
    <t>Svislé a kompletní konstrukce</t>
  </si>
  <si>
    <t>17</t>
  </si>
  <si>
    <t>339921132</t>
  </si>
  <si>
    <t>Osazování palisád betonových v řadě se zabetonováním výšky palisády přes 500 do 1000 mm</t>
  </si>
  <si>
    <t>863323657</t>
  </si>
  <si>
    <t xml:space="preserve">Poznámka k souboru cen:_x000d_
1. V cenách nejsou započteny náklady na zřízení rýhy nebo jámy a na dodání palisád; tyto se oceňují ve specifikaci._x000d_
2. Ceny lze použít pro palisády o jakémkoli tvaru průřezu._x000d_
3. Měrnou jednotkou (u položek číslo -1131 až -1144) se rozumí metr délky palisádové stěny._x000d_
4. Výškou palisády je uvažována celková délka osazovaného prvku._x000d_
</t>
  </si>
  <si>
    <t>0,6</t>
  </si>
  <si>
    <t>18</t>
  </si>
  <si>
    <t>59228R</t>
  </si>
  <si>
    <t>palisáda betonová obdélníková 180x120x800mm</t>
  </si>
  <si>
    <t>kus</t>
  </si>
  <si>
    <t>1254292946</t>
  </si>
  <si>
    <t>Poznámka k položce:_x000d_
Nutno ověřit typ palisád, který je použit na stavbě, aby nedošlo k narušení vzhledu.</t>
  </si>
  <si>
    <t>0,508*5,9 'Přepočtené koeficientem množství</t>
  </si>
  <si>
    <t>Komunikace</t>
  </si>
  <si>
    <t>19</t>
  </si>
  <si>
    <t>564851111R2</t>
  </si>
  <si>
    <t>Podklad ze štěrkodrti ŠDB s rozprostřením a zhutněním, po zhutnění tl. 150 mm</t>
  </si>
  <si>
    <t>-849735284</t>
  </si>
  <si>
    <t>564871111</t>
  </si>
  <si>
    <t>Podklad ze štěrkodrti ŠD s rozprostřením a zhutněním, po zhutnění tl. 250 mm</t>
  </si>
  <si>
    <t>1530981531</t>
  </si>
  <si>
    <t>567114112</t>
  </si>
  <si>
    <t>Podklad ze směsi stmelené cementem SC bez dilatačních spár, s rozprostřením a zhutněním SC C 16/20 (PB II), po zhutnění tl. 100 mm</t>
  </si>
  <si>
    <t>-416510343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</si>
  <si>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</si>
  <si>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573191111</t>
  </si>
  <si>
    <t>Nátěr infiltrační kationaktivní v množství emulzí 1 kg/m2</t>
  </si>
  <si>
    <t>CS ÚRS 2013 01</t>
  </si>
  <si>
    <t>-961485576</t>
  </si>
  <si>
    <t>23</t>
  </si>
  <si>
    <t>577133111</t>
  </si>
  <si>
    <t>Asfaltový beton vrstva obrusná ACO 8 (ABJ) s rozprostřením a se zhutněním z nemodifikovaného asfaltu v pruhu šířky do 3 m, po zhutnění tl. 40 mm</t>
  </si>
  <si>
    <t>1312682458</t>
  </si>
  <si>
    <t>Trubní vedení</t>
  </si>
  <si>
    <t>24</t>
  </si>
  <si>
    <t>899914111</t>
  </si>
  <si>
    <t>Montáž ocelové chráničky v otevřeném výkopu vnějšího průměru D 159 x 10 mm</t>
  </si>
  <si>
    <t>423417167</t>
  </si>
  <si>
    <t>25</t>
  </si>
  <si>
    <t>14011076</t>
  </si>
  <si>
    <t>trubka ocelová bezešvá hladká jakost 11 353 108x4,0mm</t>
  </si>
  <si>
    <t>-980431215</t>
  </si>
  <si>
    <t>Ostatní konstrukce a práce</t>
  </si>
  <si>
    <t>26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</si>
  <si>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</si>
  <si>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</si>
  <si>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324335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</si>
  <si>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</si>
  <si>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27</t>
  </si>
  <si>
    <t>59217037</t>
  </si>
  <si>
    <t>obrubník betonový parkový přírodní 500x50x200mm</t>
  </si>
  <si>
    <t>52504761</t>
  </si>
  <si>
    <t>28</t>
  </si>
  <si>
    <t>919735112</t>
  </si>
  <si>
    <t>Řezání stávajícího živičného krytu nebo podkladu hloubky přes 50 do 100 mm</t>
  </si>
  <si>
    <t>2034548420</t>
  </si>
  <si>
    <t xml:space="preserve">Poznámka k souboru cen:_x000d_
1. V cenách jsou započteny i náklady na spotřebu vody._x000d_
</t>
  </si>
  <si>
    <t>2*(3+4+4+3,5+4+17,5+2+2)</t>
  </si>
  <si>
    <t>29</t>
  </si>
  <si>
    <t>966051111</t>
  </si>
  <si>
    <t>Bourání palisád betonových osazených v řadě</t>
  </si>
  <si>
    <t>463336519</t>
  </si>
  <si>
    <t xml:space="preserve">Poznámka k souboru cen:_x000d_
1. V položkách jsou započteny i náklady na:_x000d_
a) bourání základu pro palisády,_x000d_
b) odklizení materiálu na vzdálenost do 20 m nebo naložení na dopravní prostředek._x000d_
</t>
  </si>
  <si>
    <t>0,6*1*0,5</t>
  </si>
  <si>
    <t>99</t>
  </si>
  <si>
    <t>Přesun hmot</t>
  </si>
  <si>
    <t>30</t>
  </si>
  <si>
    <t>100RO1</t>
  </si>
  <si>
    <t>Přesun hmot pro komunikace s krytem z kameniva, monolitickým betonovým nebo živičným dopravní vzdálenost do 200 m montážní plošina přeprava</t>
  </si>
  <si>
    <t>km</t>
  </si>
  <si>
    <t>687375053</t>
  </si>
  <si>
    <t xml:space="preserve">Poznámka k položce:_x000d_
Orientační cena z nabídek firem </t>
  </si>
  <si>
    <t>60</t>
  </si>
  <si>
    <t>31</t>
  </si>
  <si>
    <t>100ROO</t>
  </si>
  <si>
    <t>Přesun hmot pro komunikace s krytem z kameniva, monolitickým betonovým nebo živičným dopravní vzdálenost do 200 m autojeřáb přeprava</t>
  </si>
  <si>
    <t>-990489803</t>
  </si>
  <si>
    <t>32</t>
  </si>
  <si>
    <t>460600061</t>
  </si>
  <si>
    <t>Přemístění (odvoz) horniny, suti a vybouraných hmot odvoz suti a vybouraných hmot do 1 km</t>
  </si>
  <si>
    <t>175083779</t>
  </si>
  <si>
    <t>Poznámka k položce:_x000d_
možno uložit do kovošrotu</t>
  </si>
  <si>
    <t>beton</t>
  </si>
  <si>
    <t>6,5+0,78+3,2</t>
  </si>
  <si>
    <t>KAMENÍ</t>
  </si>
  <si>
    <t>3,4</t>
  </si>
  <si>
    <t>živice</t>
  </si>
  <si>
    <t>33</t>
  </si>
  <si>
    <t>460600071</t>
  </si>
  <si>
    <t>Přemístění (odvoz) horniny, suti a vybouraných hmot odvoz suti a vybouraných hmot Příplatek k ceně za každý další i započatý 1 km</t>
  </si>
  <si>
    <t>-2013336175</t>
  </si>
  <si>
    <t>10*15,88</t>
  </si>
  <si>
    <t>34</t>
  </si>
  <si>
    <t>997221815</t>
  </si>
  <si>
    <t>Poplatek za uložení stavebního odpadu na skládce (skládkovné) z prostého betonu zatříděného do Katalogu odpadů pod kódem 170 101</t>
  </si>
  <si>
    <t>2141894245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</si>
  <si>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</si>
  <si>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35</t>
  </si>
  <si>
    <t>997221845</t>
  </si>
  <si>
    <t>Poplatek za uložení stavebního odpadu na skládce (skládkovné) asfaltového bez obsahu dehtu zatříděného do Katalogu odpadů pod kódem 170 302</t>
  </si>
  <si>
    <t>1886331355</t>
  </si>
  <si>
    <t>36</t>
  </si>
  <si>
    <t>997221855</t>
  </si>
  <si>
    <t>1160627339</t>
  </si>
  <si>
    <t>37</t>
  </si>
  <si>
    <t>9982761ROO</t>
  </si>
  <si>
    <t>Přesun hmot pro elektromontážní práce</t>
  </si>
  <si>
    <t>518935088</t>
  </si>
  <si>
    <t>2,969+44,189+0,448</t>
  </si>
  <si>
    <t>PSV</t>
  </si>
  <si>
    <t>Práce a dodávky PSV</t>
  </si>
  <si>
    <t>741</t>
  </si>
  <si>
    <t>Elektroinstalace - silnoproud</t>
  </si>
  <si>
    <t>38</t>
  </si>
  <si>
    <t>741810003</t>
  </si>
  <si>
    <t>Zkoušky a prohlídky elektrických rozvodů a zařízení celková prohlídka a vyhotovení revizní zprávy pro objem montážních prací přes 500 do 1000 tis. Kč</t>
  </si>
  <si>
    <t>-1502293246</t>
  </si>
  <si>
    <t xml:space="preserve">Poznámka k souboru cen:_x000d_
1. Ceny -0001 až -0011 jsou určeny pro objem montážních prací včetně všech nákladů._x000d_
</t>
  </si>
  <si>
    <t>Poznámka k položce:_x000d_
komplet</t>
  </si>
  <si>
    <t>742</t>
  </si>
  <si>
    <t>Elektromontáže - rozvodný systém</t>
  </si>
  <si>
    <t>39</t>
  </si>
  <si>
    <t>74RO2</t>
  </si>
  <si>
    <t xml:space="preserve">Svorkovnice pro připojení až tří kabelů (CYKY-J 16x4; L(1-3),PEN) se zemnícím šroubem a jedním jištěným vývodem - materiál včetně montáže_x000d_
</t>
  </si>
  <si>
    <t>-1751180511</t>
  </si>
  <si>
    <t>Poznámka k položce:_x000d_
Orientační cena z nabídek firem</t>
  </si>
  <si>
    <t>40</t>
  </si>
  <si>
    <t>74RO3</t>
  </si>
  <si>
    <t>Svorkovnice pro připojení až tří kabelů (CYKY-J 16x4; L(1-3),PEN) se zemnícím šroubem a dvěmi jištěnými vývody</t>
  </si>
  <si>
    <t>111961280</t>
  </si>
  <si>
    <t>Poznámka k položce:_x000d_
Orientační cena z nabídek firem monáž a materiál</t>
  </si>
  <si>
    <t>747</t>
  </si>
  <si>
    <t>Elektromontáže - kompletace rozvodů</t>
  </si>
  <si>
    <t>41</t>
  </si>
  <si>
    <t>747211100 R00</t>
  </si>
  <si>
    <t>Pojistka včetně montáže se zapojením vodičů</t>
  </si>
  <si>
    <t>1017625441</t>
  </si>
  <si>
    <t>748</t>
  </si>
  <si>
    <t>Elektromontáže - osvětlovací zařízení a svítidla</t>
  </si>
  <si>
    <t>42</t>
  </si>
  <si>
    <t>103R</t>
  </si>
  <si>
    <t>Měření intenzity umělého osvětlení</t>
  </si>
  <si>
    <t>kompl</t>
  </si>
  <si>
    <t>719051636</t>
  </si>
  <si>
    <t xml:space="preserve">Poznámka k položce:_x000d_
Před zahájením provozu objektivizovat intenzitu umělého osvětlení měřením, hodnoty musí odpovídat ČSN EN 12464-2. </t>
  </si>
  <si>
    <t>43</t>
  </si>
  <si>
    <t>210202013</t>
  </si>
  <si>
    <t>Montáž svítidel diodové se zapojením vodičů průmyslových nebo venkovních na výložník</t>
  </si>
  <si>
    <t>-1871616029</t>
  </si>
  <si>
    <t>44</t>
  </si>
  <si>
    <t>34844ROO</t>
  </si>
  <si>
    <t>PRELED 2G °1050lm 9W IP66 3K ASTRODIM+CLO_x000d_
THOME Lighting s.r.o.</t>
  </si>
  <si>
    <t>256</t>
  </si>
  <si>
    <t>1416692152</t>
  </si>
  <si>
    <t>45</t>
  </si>
  <si>
    <t>748719211</t>
  </si>
  <si>
    <t>Montáž stožárů osvětlení, bez zemních prací ocelových samostatně stojících, délky do 12 m</t>
  </si>
  <si>
    <t>1435383697</t>
  </si>
  <si>
    <t>46</t>
  </si>
  <si>
    <t>31674066</t>
  </si>
  <si>
    <t xml:space="preserve">stožár osvětlovací KL - 5,0 133/60 </t>
  </si>
  <si>
    <t>-86609672</t>
  </si>
  <si>
    <t>47</t>
  </si>
  <si>
    <t>748741000</t>
  </si>
  <si>
    <t>Montáž elektrovýzbroje stožárů osvětlení 1 okruh</t>
  </si>
  <si>
    <t>136356889</t>
  </si>
  <si>
    <t>Práce a dodávky M</t>
  </si>
  <si>
    <t>21-M</t>
  </si>
  <si>
    <t>Elektromontáže</t>
  </si>
  <si>
    <t>48</t>
  </si>
  <si>
    <t>210100096</t>
  </si>
  <si>
    <t>Ukončení vodičů izolovaných s označením a zapojením na svorkovnici s otevřením a uzavřením krytu průřezu žíly do 2,5 mm2</t>
  </si>
  <si>
    <t>-1873367452</t>
  </si>
  <si>
    <t>6*8</t>
  </si>
  <si>
    <t>49</t>
  </si>
  <si>
    <t>460ROO</t>
  </si>
  <si>
    <t>stožárové pouzdro včetně montáže a dodávky</t>
  </si>
  <si>
    <t>-342197656</t>
  </si>
  <si>
    <t>50</t>
  </si>
  <si>
    <t>745901200ROO</t>
  </si>
  <si>
    <t>označení vývodu z rozvaděče štítkem</t>
  </si>
  <si>
    <t>2087005582</t>
  </si>
  <si>
    <t>64+48</t>
  </si>
  <si>
    <t>51</t>
  </si>
  <si>
    <t>745904111ROO</t>
  </si>
  <si>
    <t>Ostatní práce při montáži vodičů, šňůr a kabelů Příplatek k cenám montáže vodičů a kabelů za zatahování vodičů a kabelů do tvárnicových tras s komorami nebo do kolektorů, hmotnosti do 0,75 kg</t>
  </si>
  <si>
    <t>2072799024</t>
  </si>
  <si>
    <t>198+20+9,6</t>
  </si>
  <si>
    <t>52</t>
  </si>
  <si>
    <t>210100101</t>
  </si>
  <si>
    <t>Ukončení vodičů izolovaných s označením a zapojením na svorkovnici s otevřením a uzavřením krytu průřezu žíly do 16 mm2</t>
  </si>
  <si>
    <t>-908310036</t>
  </si>
  <si>
    <t>16*4</t>
  </si>
  <si>
    <t>53</t>
  </si>
  <si>
    <t>460510064RO2</t>
  </si>
  <si>
    <t>montáž chránička 75</t>
  </si>
  <si>
    <t>1369880475</t>
  </si>
  <si>
    <t>198</t>
  </si>
  <si>
    <t>54</t>
  </si>
  <si>
    <t>460510064RO3</t>
  </si>
  <si>
    <t>montáž chránička 100</t>
  </si>
  <si>
    <t>1501350314</t>
  </si>
  <si>
    <t>55</t>
  </si>
  <si>
    <t>460510064RO1</t>
  </si>
  <si>
    <t>montáž chránička 50</t>
  </si>
  <si>
    <t>1438741973</t>
  </si>
  <si>
    <t>1,2*8</t>
  </si>
  <si>
    <t>56</t>
  </si>
  <si>
    <t>286R00</t>
  </si>
  <si>
    <t>Chránička HDPE/LDPE 75 ČSN EN 61386-24</t>
  </si>
  <si>
    <t>-699591885</t>
  </si>
  <si>
    <t>Poznámka k položce:_x000d_
barva červená_x000d_
Orientační cena z nabídek firem</t>
  </si>
  <si>
    <t>(185-20)*1.2</t>
  </si>
  <si>
    <t>57</t>
  </si>
  <si>
    <t>286R003</t>
  </si>
  <si>
    <t>Chránička HDPE/LDPE 100</t>
  </si>
  <si>
    <t>-183552375</t>
  </si>
  <si>
    <t>Poznámka k položce:_x000d_
barva červená, _x000d_
Orientační cena z nabídek firem</t>
  </si>
  <si>
    <t>4*5</t>
  </si>
  <si>
    <t>58</t>
  </si>
  <si>
    <t>286R002</t>
  </si>
  <si>
    <t>Chránička HDPE/LDPE 50</t>
  </si>
  <si>
    <t>82619034</t>
  </si>
  <si>
    <t>Poznámka k položce:_x000d_
barva červená, vstup do lamp_x000d_
Orientační cena z nabídek firem</t>
  </si>
  <si>
    <t>8*1.2</t>
  </si>
  <si>
    <t>59</t>
  </si>
  <si>
    <t>460510076R01</t>
  </si>
  <si>
    <t>Drobné příslušenství (manžety OMP 159 - 0.35 m, manžeta ochranná zemnícího drátu 0.45 m, smršťovačka, podložka, kabelová průchodka PVC,..)</t>
  </si>
  <si>
    <t>sada</t>
  </si>
  <si>
    <t>-662628339</t>
  </si>
  <si>
    <t>345629050</t>
  </si>
  <si>
    <t xml:space="preserve">svorka ochranná </t>
  </si>
  <si>
    <t>1279467111</t>
  </si>
  <si>
    <t>Poznámka k položce:_x000d_
součástí stožáru - pouze montáž_x000d_
Orientační cena z nabídek firem</t>
  </si>
  <si>
    <t>61</t>
  </si>
  <si>
    <t>210220002</t>
  </si>
  <si>
    <t>Montáž uzemňovacího vedení s upevněním, propojením a připojením pomocí svorek na povrchu vodičů FeZn drátem nebo lanem průměru do 10 mm</t>
  </si>
  <si>
    <t>975546349</t>
  </si>
  <si>
    <t>(102+(8*1.7))*1.2</t>
  </si>
  <si>
    <t>62</t>
  </si>
  <si>
    <t>354410730</t>
  </si>
  <si>
    <t>drát D 10mm FeZn</t>
  </si>
  <si>
    <t>-1017240578</t>
  </si>
  <si>
    <t>Poznámka k položce:_x000d_
Hmotnost: 0,62 kg/m</t>
  </si>
  <si>
    <t>138,72/1.61</t>
  </si>
  <si>
    <t>63</t>
  </si>
  <si>
    <t>210280211</t>
  </si>
  <si>
    <t>Měření zemních odporů zemniče prvního nebo samostatného</t>
  </si>
  <si>
    <t>-635156859</t>
  </si>
  <si>
    <t>210280215</t>
  </si>
  <si>
    <t>Měření zemních odporů zemniče Příplatek k ceně za každý další zemnič v síti</t>
  </si>
  <si>
    <t>-63019214</t>
  </si>
  <si>
    <t>Poznámka k položce:_x000d_
včetně propojených okolních lamp</t>
  </si>
  <si>
    <t>65</t>
  </si>
  <si>
    <t>210810014ROO</t>
  </si>
  <si>
    <t>Montáž izolovaných kabelů měděných bez ukončení do 1 kV uložených volně CYKY, CYKYD, CYKYDY, NYM, NYY, YSLY, 750 V, počtu a průřezu žil 4 x 16 mm2</t>
  </si>
  <si>
    <t>352296856</t>
  </si>
  <si>
    <t>(185+(16*1,7))*1,2</t>
  </si>
  <si>
    <t>66</t>
  </si>
  <si>
    <t>210810005</t>
  </si>
  <si>
    <t>Montáž izolovaných kabelů měděných do 1 kV bez ukončení plných a kulatých (CYKY, CHKE-R,...) uložených volně nebo v liště počtu a průřezu žil 3x1,5 až 6 mm2</t>
  </si>
  <si>
    <t>322712662</t>
  </si>
  <si>
    <t>67</t>
  </si>
  <si>
    <t>341110300</t>
  </si>
  <si>
    <t>kabel silový s Cu jádrem 1 kV 3x1,5mm2</t>
  </si>
  <si>
    <t>-822264885</t>
  </si>
  <si>
    <t>8*6</t>
  </si>
  <si>
    <t>68</t>
  </si>
  <si>
    <t>341110800ROO</t>
  </si>
  <si>
    <t xml:space="preserve">kabely silové s měděným jádrem pro jmenovité napětí 750 V CYKY -  RE průřez   Cu číslo  bázová cena mm2       kg/m      Kč/m 4 x 16 RE  0,627    117,31</t>
  </si>
  <si>
    <t>-862176211</t>
  </si>
  <si>
    <t>254,64</t>
  </si>
  <si>
    <t>69</t>
  </si>
  <si>
    <t>210RO1</t>
  </si>
  <si>
    <t>Ostatní ukončení kabelů nebo vodičů montáž doplňků koncovek a uzávěrů rozdělovací hlavy nebo skříně typ KRH 100 Montáž smršťovací rozdělovací hlavy včetně materiálu TYP EN &gt; ROZDĚLOVACÍ HLAVA EN 4.1</t>
  </si>
  <si>
    <t>-641675035</t>
  </si>
  <si>
    <t>Poznámka k položce:_x000d_
Orientační cena z nabídek firem_x000d_
ROzdělovací hlava jak to kabely 4x16 tak i 3x1,5</t>
  </si>
  <si>
    <t>pro 3x1,5</t>
  </si>
  <si>
    <t>2*8</t>
  </si>
  <si>
    <t>pro 4x16</t>
  </si>
  <si>
    <t>46-M</t>
  </si>
  <si>
    <t>Zemní práce při extr.mont.pracích</t>
  </si>
  <si>
    <t>70</t>
  </si>
  <si>
    <t>460010025R</t>
  </si>
  <si>
    <t>Vytyčení trasy inženýrských sítí v zastavěném prostoru</t>
  </si>
  <si>
    <t>824991339</t>
  </si>
  <si>
    <t xml:space="preserve">Poznámka k souboru cen:_x000d_
1. V cenách jsou zahrnuty i náklady na:_x000d_
 a) pochůzky projektovanou tratí,_x000d_
 b) vyznačení budoucí trasy,_x000d_
 c) rozmístění, očíslování a označení opěrných bodů,_x000d_
 d) označení překážek a míst pro kabelové prostupy a podchodové štoly._x000d_
</t>
  </si>
  <si>
    <t>71</t>
  </si>
  <si>
    <t>460050024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</si>
  <si>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10 do 13 m, v hornině třídy 4</t>
  </si>
  <si>
    <t>1584010580</t>
  </si>
  <si>
    <t xml:space="preserve">Poznámka k souboru cen:_x000d_
1. Ceny hloubení jam v hornině třídy 6 a 7 jsou stanoveny za použití pneumatického kladiva._x000d_
</t>
  </si>
  <si>
    <t>72</t>
  </si>
  <si>
    <t>131301209</t>
  </si>
  <si>
    <t>Hloubení zapažených jam a zářezů s urovnáním dna do předepsaného profilu a spádu Příplatek k cenám za lepivost horniny tř. 4</t>
  </si>
  <si>
    <t>857504564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</si>
  <si>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</si>
  <si>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>Poznámka k položce:_x000d_
možnost výskytu i větších kamenů!</t>
  </si>
  <si>
    <t>0,5*8</t>
  </si>
  <si>
    <t>73</t>
  </si>
  <si>
    <t>460080013</t>
  </si>
  <si>
    <t>Základové konstrukce základ bez bednění do rostlé zeminy z monolitického betonu tř. C 12/15</t>
  </si>
  <si>
    <t>-705122308</t>
  </si>
  <si>
    <t>74</t>
  </si>
  <si>
    <t>460150234</t>
  </si>
  <si>
    <t>Hloubení zapažených i nezapažených kabelových rýh ručně včetně urovnání dna s přemístěním výkopku do vzdálenosti 3 m od okraje jámy nebo naložením na dopravní prostředek šířky 50 cm, hloubky 50 cm, v hornině třídy 4</t>
  </si>
  <si>
    <t>-1383825734</t>
  </si>
  <si>
    <t xml:space="preserve">Poznámka k souboru cen:_x000d_
1. Ceny hloubení rýh v hornině třídy 6 a 7 se oceňují cenami souboru cen 460 20- . Hloubení nezapažených kabelových rýh strojně._x000d_
</t>
  </si>
  <si>
    <t>Poznámka k položce:_x000d_
Do hloubky 80 cm. Odstranění krytové vrstvy komunikace je oceněno v komunikaci,</t>
  </si>
  <si>
    <t>222</t>
  </si>
  <si>
    <t>460421182</t>
  </si>
  <si>
    <t>Kabelové lože včetně podsypu, zhutnění a urovnání povrchu z písku nebo štěrkopísku tloušťky 10 cm nad kabel zakryté plastovou fólií, šířky lože přes 25 do 50 cm</t>
  </si>
  <si>
    <t>-2127718168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</si>
  <si>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</si>
  <si>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(185)*1,2</t>
  </si>
  <si>
    <t>76</t>
  </si>
  <si>
    <t>460560214</t>
  </si>
  <si>
    <t>Zásyp kabelových rýh ručně s uložením výkopku ve vrstvách včetně zhutnění a urovnání povrchu šířky 50 cm hloubky 30 cm, v hornině třídy 4</t>
  </si>
  <si>
    <t>1324311432</t>
  </si>
  <si>
    <t>802 - VRN</t>
  </si>
  <si>
    <t>S4A,s.r.o.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</si>
  <si>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</si>
  <si>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</si>
  <si>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</si>
  <si>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</si>
  <si>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</si>
  <si>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</si>
  <si>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</si>
  <si>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</si>
  <si>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 Tato položka zahrnuje například :náklady související se zjištěním výskytu sítí - sondy, zaměření.Dále pak sondy na zjištění umístění  stavby Bílého potoka. Geometrický plán.Přechodné dopravní značení, včetně povolení a osazení (DIO). Dokumentace skutečného stavu. Poplatky za uložení odpadu včetně zkoušek vylouhovatelnosti před uložením na skládku. </t>
  </si>
  <si>
    <t>020001000</t>
  </si>
  <si>
    <t xml:space="preserve">Základní rozdělení průvodních činností a nákladů příprava staveniště. </t>
  </si>
  <si>
    <t>875011108</t>
  </si>
  <si>
    <t>Poznámka k položce:_x000d_
Při realizaci stavby bude postupováno v souladu s ČSN 83 9061 Technologie vegetačních úprav v krajině – ochrana stromů, porostů a vegetačních ploch při stavebních pracích. _x000d_
Případné vyvázání větví a ochrana kmenů stromů či kořenů. Doporučené bednění okolo stromů, vyvázání větví a vypolštářování, ošetření řezu kořenů,..._x000d_
Práce budou v blízkosti stromů stromů prováděny ručně</t>
  </si>
  <si>
    <t>030001000</t>
  </si>
  <si>
    <t>Základní rozdělení průvodních činností a nákladů zařízení staveniště</t>
  </si>
  <si>
    <t>1167454880</t>
  </si>
  <si>
    <t>Poznámka k položce:_x000d_
Npř. 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</si>
  <si>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</si>
  <si>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</si>
  <si>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</si>
  <si>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Poznámka k položce:_x000d_
 Např. Poplatky. Zajištění povolení a revize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</si>
  <si>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</si>
  <si>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</si>
  <si>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</si>
  <si>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(stromy) a další vlivy jako je třeba provoz chodců</t>
  </si>
  <si>
    <t>070001000</t>
  </si>
  <si>
    <t>Základní rozdělení průvodních činností a nákladů provozní vlivy</t>
  </si>
  <si>
    <t>-1854141009</t>
  </si>
  <si>
    <t xml:space="preserve">Poznámka k položce:_x000d_
Tato položka zapracovává mimo jiné náklady související s pracemi v ochranných pásmech sítí a kořenů.  Zajištěn přístup ke všem objektům po celou dobu realizace stavby.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</si>
  <si>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</si>
  <si>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</si>
  <si>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</si>
  <si>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</si>
  <si>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</si>
  <si>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</si>
  <si>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</si>
  <si>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Poznámka k položce:_x000d_
Např. zajištění ochrany stavby vodního toku.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</si>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</sst>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36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4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80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V2001 Vybudování veřejného osvětlení v ul. Tyrše a Fügnera v Litvínově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Litvínov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2. 9. 2020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Litvínov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>Ing. Tomáš Dvořák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>S4A, s.r.o.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0"/>
      <c r="AQ52" s="84" t="s">
        <v>59</v>
      </c>
      <c r="AR52" s="41"/>
      <c r="AS52" s="85" t="s">
        <v>60</v>
      </c>
      <c r="AT52" s="86" t="s">
        <v>61</v>
      </c>
      <c r="AU52" s="86" t="s">
        <v>62</v>
      </c>
      <c r="AV52" s="86" t="s">
        <v>63</v>
      </c>
      <c r="AW52" s="86" t="s">
        <v>64</v>
      </c>
      <c r="AX52" s="86" t="s">
        <v>65</v>
      </c>
      <c r="AY52" s="86" t="s">
        <v>66</v>
      </c>
      <c r="AZ52" s="86" t="s">
        <v>67</v>
      </c>
      <c r="BA52" s="86" t="s">
        <v>68</v>
      </c>
      <c r="BB52" s="86" t="s">
        <v>69</v>
      </c>
      <c r="BC52" s="86" t="s">
        <v>70</v>
      </c>
      <c r="BD52" s="87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72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21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73</v>
      </c>
      <c r="BT54" s="102" t="s">
        <v>74</v>
      </c>
      <c r="BU54" s="103" t="s">
        <v>75</v>
      </c>
      <c r="BV54" s="102" t="s">
        <v>76</v>
      </c>
      <c r="BW54" s="102" t="s">
        <v>5</v>
      </c>
      <c r="BX54" s="102" t="s">
        <v>77</v>
      </c>
      <c r="CL54" s="102" t="s">
        <v>19</v>
      </c>
    </row>
    <row r="55" s="5" customFormat="1" ht="16.5" customHeight="1">
      <c r="A55" s="104" t="s">
        <v>78</v>
      </c>
      <c r="B55" s="105"/>
      <c r="C55" s="106"/>
      <c r="D55" s="107" t="s">
        <v>79</v>
      </c>
      <c r="E55" s="107"/>
      <c r="F55" s="107"/>
      <c r="G55" s="107"/>
      <c r="H55" s="107"/>
      <c r="I55" s="108"/>
      <c r="J55" s="107" t="s">
        <v>80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'801 - Veřejné osvětlení 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81</v>
      </c>
      <c r="AR55" s="111"/>
      <c r="AS55" s="112">
        <v>0</v>
      </c>
      <c r="AT55" s="113">
        <f>ROUND(SUM(AV55:AW55),2)</f>
        <v>0</v>
      </c>
      <c r="AU55" s="114">
        <f>'801 - Veřejné osvětlení '!P94</f>
        <v>0</v>
      </c>
      <c r="AV55" s="113">
        <f>'801 - Veřejné osvětlení '!J33</f>
        <v>0</v>
      </c>
      <c r="AW55" s="113">
        <f>'801 - Veřejné osvětlení '!J34</f>
        <v>0</v>
      </c>
      <c r="AX55" s="113">
        <f>'801 - Veřejné osvětlení '!J35</f>
        <v>0</v>
      </c>
      <c r="AY55" s="113">
        <f>'801 - Veřejné osvětlení '!J36</f>
        <v>0</v>
      </c>
      <c r="AZ55" s="113">
        <f>'801 - Veřejné osvětlení '!F33</f>
        <v>0</v>
      </c>
      <c r="BA55" s="113">
        <f>'801 - Veřejné osvětlení '!F34</f>
        <v>0</v>
      </c>
      <c r="BB55" s="113">
        <f>'801 - Veřejné osvětlení '!F35</f>
        <v>0</v>
      </c>
      <c r="BC55" s="113">
        <f>'801 - Veřejné osvětlení '!F36</f>
        <v>0</v>
      </c>
      <c r="BD55" s="115">
        <f>'801 - Veřejné osvětlení '!F37</f>
        <v>0</v>
      </c>
      <c r="BT55" s="116" t="s">
        <v>82</v>
      </c>
      <c r="BV55" s="116" t="s">
        <v>76</v>
      </c>
      <c r="BW55" s="116" t="s">
        <v>83</v>
      </c>
      <c r="BX55" s="116" t="s">
        <v>5</v>
      </c>
      <c r="CL55" s="116" t="s">
        <v>19</v>
      </c>
      <c r="CM55" s="116" t="s">
        <v>84</v>
      </c>
    </row>
    <row r="56" s="5" customFormat="1" ht="16.5" customHeight="1">
      <c r="A56" s="104" t="s">
        <v>78</v>
      </c>
      <c r="B56" s="105"/>
      <c r="C56" s="106"/>
      <c r="D56" s="107" t="s">
        <v>85</v>
      </c>
      <c r="E56" s="107"/>
      <c r="F56" s="107"/>
      <c r="G56" s="107"/>
      <c r="H56" s="107"/>
      <c r="I56" s="108"/>
      <c r="J56" s="107" t="s">
        <v>86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'802 - VRN'!J30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87</v>
      </c>
      <c r="AR56" s="111"/>
      <c r="AS56" s="117">
        <v>0</v>
      </c>
      <c r="AT56" s="118">
        <f>ROUND(SUM(AV56:AW56),2)</f>
        <v>0</v>
      </c>
      <c r="AU56" s="119">
        <f>'802 - VRN'!P81</f>
        <v>0</v>
      </c>
      <c r="AV56" s="118">
        <f>'802 - VRN'!J33</f>
        <v>0</v>
      </c>
      <c r="AW56" s="118">
        <f>'802 - VRN'!J34</f>
        <v>0</v>
      </c>
      <c r="AX56" s="118">
        <f>'802 - VRN'!J35</f>
        <v>0</v>
      </c>
      <c r="AY56" s="118">
        <f>'802 - VRN'!J36</f>
        <v>0</v>
      </c>
      <c r="AZ56" s="118">
        <f>'802 - VRN'!F33</f>
        <v>0</v>
      </c>
      <c r="BA56" s="118">
        <f>'802 - VRN'!F34</f>
        <v>0</v>
      </c>
      <c r="BB56" s="118">
        <f>'802 - VRN'!F35</f>
        <v>0</v>
      </c>
      <c r="BC56" s="118">
        <f>'802 - VRN'!F36</f>
        <v>0</v>
      </c>
      <c r="BD56" s="120">
        <f>'802 - VRN'!F37</f>
        <v>0</v>
      </c>
      <c r="BT56" s="116" t="s">
        <v>82</v>
      </c>
      <c r="BV56" s="116" t="s">
        <v>76</v>
      </c>
      <c r="BW56" s="116" t="s">
        <v>88</v>
      </c>
      <c r="BX56" s="116" t="s">
        <v>5</v>
      </c>
      <c r="CL56" s="116" t="s">
        <v>21</v>
      </c>
      <c r="CM56" s="116" t="s">
        <v>84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W4SHfkPfIvuqLcE6BfuE3H/3+qJlg0P/rbPMisg6xpNsLcOhqa2r/qC9D4F/nnA9rna5HfcRgtTxfBGphBZv1w==" hashValue="T3Zmdl14yF+8k9YYvCTsJfxvIUGeKVppF1kEoIo1ryUS15Jb3LEUaxlZ8ij/Ik6H22gWfP0zHW3BiSDNMdtir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801 - Veřejné osvětlení '!C2" display="/"/>
    <hyperlink ref="A56" location="'8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t="24.96" customHeight="1">
      <c r="B4" s="18"/>
      <c r="D4" s="125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V2001 Vybudování veřejného osvětlení v ul. Tyrše a Fügnera v Litvínově</v>
      </c>
      <c r="F7" s="126"/>
      <c r="G7" s="126"/>
      <c r="H7" s="126"/>
      <c r="L7" s="18"/>
    </row>
    <row r="8" s="1" customFormat="1" ht="12" customHeight="1">
      <c r="B8" s="41"/>
      <c r="D8" s="126" t="s">
        <v>90</v>
      </c>
      <c r="I8" s="128"/>
      <c r="L8" s="41"/>
    </row>
    <row r="9" s="1" customFormat="1" ht="36.96" customHeight="1">
      <c r="B9" s="41"/>
      <c r="E9" s="129" t="s">
        <v>91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92</v>
      </c>
      <c r="L11" s="41"/>
    </row>
    <row r="12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2. 9. 2020</v>
      </c>
      <c r="L12" s="41"/>
    </row>
    <row r="13" s="1" customFormat="1" ht="21.84" customHeight="1">
      <c r="B13" s="41"/>
      <c r="D13" s="132" t="s">
        <v>93</v>
      </c>
      <c r="F13" s="133" t="s">
        <v>94</v>
      </c>
      <c r="I13" s="128"/>
      <c r="L13" s="41"/>
    </row>
    <row r="14" s="1" customFormat="1" ht="12" customHeight="1">
      <c r="B14" s="41"/>
      <c r="D14" s="126" t="s">
        <v>26</v>
      </c>
      <c r="I14" s="130" t="s">
        <v>27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>Město Litvínov</v>
      </c>
      <c r="I15" s="130" t="s">
        <v>29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30</v>
      </c>
      <c r="I17" s="130" t="s">
        <v>27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29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32</v>
      </c>
      <c r="I20" s="130" t="s">
        <v>27</v>
      </c>
      <c r="J20" s="15" t="s">
        <v>21</v>
      </c>
      <c r="L20" s="41"/>
    </row>
    <row r="21" s="1" customFormat="1" ht="18" customHeight="1">
      <c r="B21" s="41"/>
      <c r="E21" s="15" t="s">
        <v>33</v>
      </c>
      <c r="I21" s="130" t="s">
        <v>29</v>
      </c>
      <c r="J21" s="15" t="s">
        <v>21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35</v>
      </c>
      <c r="I23" s="130" t="s">
        <v>27</v>
      </c>
      <c r="J23" s="15" t="s">
        <v>21</v>
      </c>
      <c r="L23" s="41"/>
    </row>
    <row r="24" s="1" customFormat="1" ht="18" customHeight="1">
      <c r="B24" s="41"/>
      <c r="E24" s="15" t="s">
        <v>95</v>
      </c>
      <c r="I24" s="130" t="s">
        <v>29</v>
      </c>
      <c r="J24" s="15" t="s">
        <v>21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38</v>
      </c>
      <c r="I26" s="128"/>
      <c r="L26" s="41"/>
    </row>
    <row r="27" s="6" customFormat="1" ht="45" customHeight="1">
      <c r="B27" s="134"/>
      <c r="E27" s="135" t="s">
        <v>96</v>
      </c>
      <c r="F27" s="135"/>
      <c r="G27" s="135"/>
      <c r="H27" s="135"/>
      <c r="I27" s="136"/>
      <c r="L27" s="134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28"/>
      <c r="J30" s="139">
        <f>ROUND(J94,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6" t="s">
        <v>44</v>
      </c>
      <c r="E33" s="126" t="s">
        <v>45</v>
      </c>
      <c r="F33" s="142">
        <f>ROUND((SUM(BE94:BE325)),  2)</f>
        <v>0</v>
      </c>
      <c r="I33" s="143">
        <v>0.20999999999999999</v>
      </c>
      <c r="J33" s="142">
        <f>ROUND(((SUM(BE94:BE325))*I33),  2)</f>
        <v>0</v>
      </c>
      <c r="L33" s="41"/>
    </row>
    <row r="34" s="1" customFormat="1" ht="14.4" customHeight="1">
      <c r="B34" s="41"/>
      <c r="E34" s="126" t="s">
        <v>46</v>
      </c>
      <c r="F34" s="142">
        <f>ROUND((SUM(BF94:BF325)),  2)</f>
        <v>0</v>
      </c>
      <c r="I34" s="143">
        <v>0.14999999999999999</v>
      </c>
      <c r="J34" s="142">
        <f>ROUND(((SUM(BF94:BF325))*I34),  2)</f>
        <v>0</v>
      </c>
      <c r="L34" s="41"/>
    </row>
    <row r="35" hidden="1" s="1" customFormat="1" ht="14.4" customHeight="1">
      <c r="B35" s="41"/>
      <c r="E35" s="126" t="s">
        <v>47</v>
      </c>
      <c r="F35" s="142">
        <f>ROUND((SUM(BG94:BG325)),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6" t="s">
        <v>48</v>
      </c>
      <c r="F36" s="142">
        <f>ROUND((SUM(BH94:BH325)),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6" t="s">
        <v>49</v>
      </c>
      <c r="F37" s="142">
        <f>ROUND((SUM(BI94:BI325)),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97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V2001 Vybudování veřejného osvětlení v ul. Tyrše a Fügnera v Litvínově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801 - Veřejné osvětlení 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Litvínov</v>
      </c>
      <c r="G52" s="37"/>
      <c r="H52" s="37"/>
      <c r="I52" s="130" t="s">
        <v>24</v>
      </c>
      <c r="J52" s="65" t="str">
        <f>IF(J12="","",J12)</f>
        <v>2. 9. 2020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26</v>
      </c>
      <c r="D54" s="37"/>
      <c r="E54" s="37"/>
      <c r="F54" s="25" t="str">
        <f>E15</f>
        <v>Město Litvínov</v>
      </c>
      <c r="G54" s="37"/>
      <c r="H54" s="37"/>
      <c r="I54" s="130" t="s">
        <v>32</v>
      </c>
      <c r="J54" s="34" t="str">
        <f>E21</f>
        <v>Ing. Tomáš Dvořák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0" t="s">
        <v>35</v>
      </c>
      <c r="J55" s="34" t="str">
        <f>E24</f>
        <v>S4a, 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9" t="s">
        <v>98</v>
      </c>
      <c r="D57" s="160"/>
      <c r="E57" s="160"/>
      <c r="F57" s="160"/>
      <c r="G57" s="160"/>
      <c r="H57" s="160"/>
      <c r="I57" s="161"/>
      <c r="J57" s="162" t="s">
        <v>99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3" t="s">
        <v>72</v>
      </c>
      <c r="D59" s="37"/>
      <c r="E59" s="37"/>
      <c r="F59" s="37"/>
      <c r="G59" s="37"/>
      <c r="H59" s="37"/>
      <c r="I59" s="128"/>
      <c r="J59" s="95">
        <f>J94</f>
        <v>0</v>
      </c>
      <c r="K59" s="37"/>
      <c r="L59" s="41"/>
      <c r="AU59" s="15" t="s">
        <v>100</v>
      </c>
    </row>
    <row r="60" s="7" customFormat="1" ht="24.96" customHeight="1">
      <c r="B60" s="164"/>
      <c r="C60" s="165"/>
      <c r="D60" s="166" t="s">
        <v>101</v>
      </c>
      <c r="E60" s="167"/>
      <c r="F60" s="167"/>
      <c r="G60" s="167"/>
      <c r="H60" s="167"/>
      <c r="I60" s="168"/>
      <c r="J60" s="169">
        <f>J95</f>
        <v>0</v>
      </c>
      <c r="K60" s="165"/>
      <c r="L60" s="170"/>
    </row>
    <row r="61" s="8" customFormat="1" ht="19.92" customHeight="1">
      <c r="B61" s="171"/>
      <c r="C61" s="172"/>
      <c r="D61" s="173" t="s">
        <v>102</v>
      </c>
      <c r="E61" s="174"/>
      <c r="F61" s="174"/>
      <c r="G61" s="174"/>
      <c r="H61" s="174"/>
      <c r="I61" s="175"/>
      <c r="J61" s="176">
        <f>J96</f>
        <v>0</v>
      </c>
      <c r="K61" s="172"/>
      <c r="L61" s="177"/>
    </row>
    <row r="62" s="8" customFormat="1" ht="19.92" customHeight="1">
      <c r="B62" s="171"/>
      <c r="C62" s="172"/>
      <c r="D62" s="173" t="s">
        <v>103</v>
      </c>
      <c r="E62" s="174"/>
      <c r="F62" s="174"/>
      <c r="G62" s="174"/>
      <c r="H62" s="174"/>
      <c r="I62" s="175"/>
      <c r="J62" s="176">
        <f>J145</f>
        <v>0</v>
      </c>
      <c r="K62" s="172"/>
      <c r="L62" s="177"/>
    </row>
    <row r="63" s="8" customFormat="1" ht="19.92" customHeight="1">
      <c r="B63" s="171"/>
      <c r="C63" s="172"/>
      <c r="D63" s="173" t="s">
        <v>104</v>
      </c>
      <c r="E63" s="174"/>
      <c r="F63" s="174"/>
      <c r="G63" s="174"/>
      <c r="H63" s="174"/>
      <c r="I63" s="175"/>
      <c r="J63" s="176">
        <f>J152</f>
        <v>0</v>
      </c>
      <c r="K63" s="172"/>
      <c r="L63" s="177"/>
    </row>
    <row r="64" s="8" customFormat="1" ht="19.92" customHeight="1">
      <c r="B64" s="171"/>
      <c r="C64" s="172"/>
      <c r="D64" s="173" t="s">
        <v>105</v>
      </c>
      <c r="E64" s="174"/>
      <c r="F64" s="174"/>
      <c r="G64" s="174"/>
      <c r="H64" s="174"/>
      <c r="I64" s="175"/>
      <c r="J64" s="176">
        <f>J164</f>
        <v>0</v>
      </c>
      <c r="K64" s="172"/>
      <c r="L64" s="177"/>
    </row>
    <row r="65" s="8" customFormat="1" ht="19.92" customHeight="1">
      <c r="B65" s="171"/>
      <c r="C65" s="172"/>
      <c r="D65" s="173" t="s">
        <v>106</v>
      </c>
      <c r="E65" s="174"/>
      <c r="F65" s="174"/>
      <c r="G65" s="174"/>
      <c r="H65" s="174"/>
      <c r="I65" s="175"/>
      <c r="J65" s="176">
        <f>J167</f>
        <v>0</v>
      </c>
      <c r="K65" s="172"/>
      <c r="L65" s="177"/>
    </row>
    <row r="66" s="8" customFormat="1" ht="14.88" customHeight="1">
      <c r="B66" s="171"/>
      <c r="C66" s="172"/>
      <c r="D66" s="173" t="s">
        <v>107</v>
      </c>
      <c r="E66" s="174"/>
      <c r="F66" s="174"/>
      <c r="G66" s="174"/>
      <c r="H66" s="174"/>
      <c r="I66" s="175"/>
      <c r="J66" s="176">
        <f>J179</f>
        <v>0</v>
      </c>
      <c r="K66" s="172"/>
      <c r="L66" s="177"/>
    </row>
    <row r="67" s="7" customFormat="1" ht="24.96" customHeight="1">
      <c r="B67" s="164"/>
      <c r="C67" s="165"/>
      <c r="D67" s="166" t="s">
        <v>108</v>
      </c>
      <c r="E67" s="167"/>
      <c r="F67" s="167"/>
      <c r="G67" s="167"/>
      <c r="H67" s="167"/>
      <c r="I67" s="168"/>
      <c r="J67" s="169">
        <f>J209</f>
        <v>0</v>
      </c>
      <c r="K67" s="165"/>
      <c r="L67" s="170"/>
    </row>
    <row r="68" s="8" customFormat="1" ht="19.92" customHeight="1">
      <c r="B68" s="171"/>
      <c r="C68" s="172"/>
      <c r="D68" s="173" t="s">
        <v>109</v>
      </c>
      <c r="E68" s="174"/>
      <c r="F68" s="174"/>
      <c r="G68" s="174"/>
      <c r="H68" s="174"/>
      <c r="I68" s="175"/>
      <c r="J68" s="176">
        <f>J210</f>
        <v>0</v>
      </c>
      <c r="K68" s="172"/>
      <c r="L68" s="177"/>
    </row>
    <row r="69" s="8" customFormat="1" ht="19.92" customHeight="1">
      <c r="B69" s="171"/>
      <c r="C69" s="172"/>
      <c r="D69" s="173" t="s">
        <v>110</v>
      </c>
      <c r="E69" s="174"/>
      <c r="F69" s="174"/>
      <c r="G69" s="174"/>
      <c r="H69" s="174"/>
      <c r="I69" s="175"/>
      <c r="J69" s="176">
        <f>J215</f>
        <v>0</v>
      </c>
      <c r="K69" s="172"/>
      <c r="L69" s="177"/>
    </row>
    <row r="70" s="8" customFormat="1" ht="19.92" customHeight="1">
      <c r="B70" s="171"/>
      <c r="C70" s="172"/>
      <c r="D70" s="173" t="s">
        <v>111</v>
      </c>
      <c r="E70" s="174"/>
      <c r="F70" s="174"/>
      <c r="G70" s="174"/>
      <c r="H70" s="174"/>
      <c r="I70" s="175"/>
      <c r="J70" s="176">
        <f>J222</f>
        <v>0</v>
      </c>
      <c r="K70" s="172"/>
      <c r="L70" s="177"/>
    </row>
    <row r="71" s="8" customFormat="1" ht="19.92" customHeight="1">
      <c r="B71" s="171"/>
      <c r="C71" s="172"/>
      <c r="D71" s="173" t="s">
        <v>112</v>
      </c>
      <c r="E71" s="174"/>
      <c r="F71" s="174"/>
      <c r="G71" s="174"/>
      <c r="H71" s="174"/>
      <c r="I71" s="175"/>
      <c r="J71" s="176">
        <f>J225</f>
        <v>0</v>
      </c>
      <c r="K71" s="172"/>
      <c r="L71" s="177"/>
    </row>
    <row r="72" s="7" customFormat="1" ht="24.96" customHeight="1">
      <c r="B72" s="164"/>
      <c r="C72" s="165"/>
      <c r="D72" s="166" t="s">
        <v>113</v>
      </c>
      <c r="E72" s="167"/>
      <c r="F72" s="167"/>
      <c r="G72" s="167"/>
      <c r="H72" s="167"/>
      <c r="I72" s="168"/>
      <c r="J72" s="169">
        <f>J239</f>
        <v>0</v>
      </c>
      <c r="K72" s="165"/>
      <c r="L72" s="170"/>
    </row>
    <row r="73" s="8" customFormat="1" ht="19.92" customHeight="1">
      <c r="B73" s="171"/>
      <c r="C73" s="172"/>
      <c r="D73" s="173" t="s">
        <v>114</v>
      </c>
      <c r="E73" s="174"/>
      <c r="F73" s="174"/>
      <c r="G73" s="174"/>
      <c r="H73" s="174"/>
      <c r="I73" s="175"/>
      <c r="J73" s="176">
        <f>J240</f>
        <v>0</v>
      </c>
      <c r="K73" s="172"/>
      <c r="L73" s="177"/>
    </row>
    <row r="74" s="8" customFormat="1" ht="19.92" customHeight="1">
      <c r="B74" s="171"/>
      <c r="C74" s="172"/>
      <c r="D74" s="173" t="s">
        <v>115</v>
      </c>
      <c r="E74" s="174"/>
      <c r="F74" s="174"/>
      <c r="G74" s="174"/>
      <c r="H74" s="174"/>
      <c r="I74" s="175"/>
      <c r="J74" s="176">
        <f>J304</f>
        <v>0</v>
      </c>
      <c r="K74" s="172"/>
      <c r="L74" s="177"/>
    </row>
    <row r="75" s="1" customFormat="1" ht="21.84" customHeight="1">
      <c r="B75" s="36"/>
      <c r="C75" s="37"/>
      <c r="D75" s="37"/>
      <c r="E75" s="37"/>
      <c r="F75" s="37"/>
      <c r="G75" s="37"/>
      <c r="H75" s="37"/>
      <c r="I75" s="128"/>
      <c r="J75" s="37"/>
      <c r="K75" s="37"/>
      <c r="L75" s="41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54"/>
      <c r="J76" s="56"/>
      <c r="K76" s="56"/>
      <c r="L76" s="41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57"/>
      <c r="J80" s="58"/>
      <c r="K80" s="58"/>
      <c r="L80" s="41"/>
    </row>
    <row r="81" s="1" customFormat="1" ht="24.96" customHeight="1">
      <c r="B81" s="36"/>
      <c r="C81" s="21" t="s">
        <v>116</v>
      </c>
      <c r="D81" s="37"/>
      <c r="E81" s="37"/>
      <c r="F81" s="37"/>
      <c r="G81" s="37"/>
      <c r="H81" s="37"/>
      <c r="I81" s="128"/>
      <c r="J81" s="37"/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8"/>
      <c r="J82" s="37"/>
      <c r="K82" s="37"/>
      <c r="L82" s="41"/>
    </row>
    <row r="83" s="1" customFormat="1" ht="12" customHeight="1">
      <c r="B83" s="36"/>
      <c r="C83" s="30" t="s">
        <v>16</v>
      </c>
      <c r="D83" s="37"/>
      <c r="E83" s="37"/>
      <c r="F83" s="37"/>
      <c r="G83" s="37"/>
      <c r="H83" s="37"/>
      <c r="I83" s="128"/>
      <c r="J83" s="37"/>
      <c r="K83" s="37"/>
      <c r="L83" s="41"/>
    </row>
    <row r="84" s="1" customFormat="1" ht="16.5" customHeight="1">
      <c r="B84" s="36"/>
      <c r="C84" s="37"/>
      <c r="D84" s="37"/>
      <c r="E84" s="158" t="str">
        <f>E7</f>
        <v>V2001 Vybudování veřejného osvětlení v ul. Tyrše a Fügnera v Litvínově</v>
      </c>
      <c r="F84" s="30"/>
      <c r="G84" s="30"/>
      <c r="H84" s="30"/>
      <c r="I84" s="128"/>
      <c r="J84" s="37"/>
      <c r="K84" s="37"/>
      <c r="L84" s="41"/>
    </row>
    <row r="85" s="1" customFormat="1" ht="12" customHeight="1">
      <c r="B85" s="36"/>
      <c r="C85" s="30" t="s">
        <v>90</v>
      </c>
      <c r="D85" s="37"/>
      <c r="E85" s="37"/>
      <c r="F85" s="37"/>
      <c r="G85" s="37"/>
      <c r="H85" s="37"/>
      <c r="I85" s="128"/>
      <c r="J85" s="37"/>
      <c r="K85" s="37"/>
      <c r="L85" s="41"/>
    </row>
    <row r="86" s="1" customFormat="1" ht="16.5" customHeight="1">
      <c r="B86" s="36"/>
      <c r="C86" s="37"/>
      <c r="D86" s="37"/>
      <c r="E86" s="62" t="str">
        <f>E9</f>
        <v xml:space="preserve">801 - Veřejné osvětlení </v>
      </c>
      <c r="F86" s="37"/>
      <c r="G86" s="37"/>
      <c r="H86" s="37"/>
      <c r="I86" s="128"/>
      <c r="J86" s="37"/>
      <c r="K86" s="37"/>
      <c r="L86" s="41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28"/>
      <c r="J87" s="37"/>
      <c r="K87" s="37"/>
      <c r="L87" s="41"/>
    </row>
    <row r="88" s="1" customFormat="1" ht="12" customHeight="1">
      <c r="B88" s="36"/>
      <c r="C88" s="30" t="s">
        <v>22</v>
      </c>
      <c r="D88" s="37"/>
      <c r="E88" s="37"/>
      <c r="F88" s="25" t="str">
        <f>F12</f>
        <v>Litvínov</v>
      </c>
      <c r="G88" s="37"/>
      <c r="H88" s="37"/>
      <c r="I88" s="130" t="s">
        <v>24</v>
      </c>
      <c r="J88" s="65" t="str">
        <f>IF(J12="","",J12)</f>
        <v>2. 9. 2020</v>
      </c>
      <c r="K88" s="37"/>
      <c r="L88" s="41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28"/>
      <c r="J89" s="37"/>
      <c r="K89" s="37"/>
      <c r="L89" s="41"/>
    </row>
    <row r="90" s="1" customFormat="1" ht="13.65" customHeight="1">
      <c r="B90" s="36"/>
      <c r="C90" s="30" t="s">
        <v>26</v>
      </c>
      <c r="D90" s="37"/>
      <c r="E90" s="37"/>
      <c r="F90" s="25" t="str">
        <f>E15</f>
        <v>Město Litvínov</v>
      </c>
      <c r="G90" s="37"/>
      <c r="H90" s="37"/>
      <c r="I90" s="130" t="s">
        <v>32</v>
      </c>
      <c r="J90" s="34" t="str">
        <f>E21</f>
        <v>Ing. Tomáš Dvořák</v>
      </c>
      <c r="K90" s="37"/>
      <c r="L90" s="41"/>
    </row>
    <row r="91" s="1" customFormat="1" ht="13.65" customHeight="1">
      <c r="B91" s="36"/>
      <c r="C91" s="30" t="s">
        <v>30</v>
      </c>
      <c r="D91" s="37"/>
      <c r="E91" s="37"/>
      <c r="F91" s="25" t="str">
        <f>IF(E18="","",E18)</f>
        <v>Vyplň údaj</v>
      </c>
      <c r="G91" s="37"/>
      <c r="H91" s="37"/>
      <c r="I91" s="130" t="s">
        <v>35</v>
      </c>
      <c r="J91" s="34" t="str">
        <f>E24</f>
        <v>S4a, s.r.o.</v>
      </c>
      <c r="K91" s="37"/>
      <c r="L91" s="41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28"/>
      <c r="J92" s="37"/>
      <c r="K92" s="37"/>
      <c r="L92" s="41"/>
    </row>
    <row r="93" s="9" customFormat="1" ht="29.28" customHeight="1">
      <c r="B93" s="178"/>
      <c r="C93" s="179" t="s">
        <v>117</v>
      </c>
      <c r="D93" s="180" t="s">
        <v>59</v>
      </c>
      <c r="E93" s="180" t="s">
        <v>55</v>
      </c>
      <c r="F93" s="180" t="s">
        <v>56</v>
      </c>
      <c r="G93" s="180" t="s">
        <v>118</v>
      </c>
      <c r="H93" s="180" t="s">
        <v>119</v>
      </c>
      <c r="I93" s="181" t="s">
        <v>120</v>
      </c>
      <c r="J93" s="180" t="s">
        <v>99</v>
      </c>
      <c r="K93" s="182" t="s">
        <v>121</v>
      </c>
      <c r="L93" s="183"/>
      <c r="M93" s="85" t="s">
        <v>21</v>
      </c>
      <c r="N93" s="86" t="s">
        <v>44</v>
      </c>
      <c r="O93" s="86" t="s">
        <v>122</v>
      </c>
      <c r="P93" s="86" t="s">
        <v>123</v>
      </c>
      <c r="Q93" s="86" t="s">
        <v>124</v>
      </c>
      <c r="R93" s="86" t="s">
        <v>125</v>
      </c>
      <c r="S93" s="86" t="s">
        <v>126</v>
      </c>
      <c r="T93" s="87" t="s">
        <v>127</v>
      </c>
    </row>
    <row r="94" s="1" customFormat="1" ht="22.8" customHeight="1">
      <c r="B94" s="36"/>
      <c r="C94" s="92" t="s">
        <v>128</v>
      </c>
      <c r="D94" s="37"/>
      <c r="E94" s="37"/>
      <c r="F94" s="37"/>
      <c r="G94" s="37"/>
      <c r="H94" s="37"/>
      <c r="I94" s="128"/>
      <c r="J94" s="184">
        <f>BK94</f>
        <v>0</v>
      </c>
      <c r="K94" s="37"/>
      <c r="L94" s="41"/>
      <c r="M94" s="88"/>
      <c r="N94" s="89"/>
      <c r="O94" s="89"/>
      <c r="P94" s="185">
        <f>P95+P209+P239</f>
        <v>0</v>
      </c>
      <c r="Q94" s="89"/>
      <c r="R94" s="185">
        <f>R95+R209+R239</f>
        <v>47.701101915999999</v>
      </c>
      <c r="S94" s="89"/>
      <c r="T94" s="186">
        <f>T95+T209+T239</f>
        <v>16.18</v>
      </c>
      <c r="AT94" s="15" t="s">
        <v>73</v>
      </c>
      <c r="AU94" s="15" t="s">
        <v>100</v>
      </c>
      <c r="BK94" s="187">
        <f>BK95+BK209+BK239</f>
        <v>0</v>
      </c>
    </row>
    <row r="95" s="10" customFormat="1" ht="25.92" customHeight="1">
      <c r="B95" s="188"/>
      <c r="C95" s="189"/>
      <c r="D95" s="190" t="s">
        <v>73</v>
      </c>
      <c r="E95" s="191" t="s">
        <v>129</v>
      </c>
      <c r="F95" s="191" t="s">
        <v>130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P96+P145+P152+P164+P167</f>
        <v>0</v>
      </c>
      <c r="Q95" s="196"/>
      <c r="R95" s="197">
        <f>R96+R145+R152+R164+R167</f>
        <v>2.9684377</v>
      </c>
      <c r="S95" s="196"/>
      <c r="T95" s="198">
        <f>T96+T145+T152+T164+T167</f>
        <v>16.18</v>
      </c>
      <c r="AR95" s="199" t="s">
        <v>82</v>
      </c>
      <c r="AT95" s="200" t="s">
        <v>73</v>
      </c>
      <c r="AU95" s="200" t="s">
        <v>74</v>
      </c>
      <c r="AY95" s="199" t="s">
        <v>131</v>
      </c>
      <c r="BK95" s="201">
        <f>BK96+BK145+BK152+BK164+BK167</f>
        <v>0</v>
      </c>
    </row>
    <row r="96" s="10" customFormat="1" ht="22.8" customHeight="1">
      <c r="B96" s="188"/>
      <c r="C96" s="189"/>
      <c r="D96" s="190" t="s">
        <v>73</v>
      </c>
      <c r="E96" s="202" t="s">
        <v>82</v>
      </c>
      <c r="F96" s="202" t="s">
        <v>132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SUM(P97:P144)</f>
        <v>0</v>
      </c>
      <c r="Q96" s="196"/>
      <c r="R96" s="197">
        <f>SUM(R97:R144)</f>
        <v>0.15136720000000001</v>
      </c>
      <c r="S96" s="196"/>
      <c r="T96" s="198">
        <f>SUM(T97:T144)</f>
        <v>15.4</v>
      </c>
      <c r="AR96" s="199" t="s">
        <v>82</v>
      </c>
      <c r="AT96" s="200" t="s">
        <v>73</v>
      </c>
      <c r="AU96" s="200" t="s">
        <v>82</v>
      </c>
      <c r="AY96" s="199" t="s">
        <v>131</v>
      </c>
      <c r="BK96" s="201">
        <f>SUM(BK97:BK144)</f>
        <v>0</v>
      </c>
    </row>
    <row r="97" s="1" customFormat="1" ht="22.5" customHeight="1">
      <c r="B97" s="36"/>
      <c r="C97" s="204" t="s">
        <v>82</v>
      </c>
      <c r="D97" s="204" t="s">
        <v>133</v>
      </c>
      <c r="E97" s="205" t="s">
        <v>134</v>
      </c>
      <c r="F97" s="206" t="s">
        <v>135</v>
      </c>
      <c r="G97" s="207" t="s">
        <v>136</v>
      </c>
      <c r="H97" s="208">
        <v>1</v>
      </c>
      <c r="I97" s="209"/>
      <c r="J97" s="210">
        <f>ROUND(I97*H97,2)</f>
        <v>0</v>
      </c>
      <c r="K97" s="206" t="s">
        <v>137</v>
      </c>
      <c r="L97" s="41"/>
      <c r="M97" s="211" t="s">
        <v>21</v>
      </c>
      <c r="N97" s="212" t="s">
        <v>45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0.26000000000000001</v>
      </c>
      <c r="T97" s="214">
        <f>S97*H97</f>
        <v>0.26000000000000001</v>
      </c>
      <c r="AR97" s="15" t="s">
        <v>138</v>
      </c>
      <c r="AT97" s="15" t="s">
        <v>133</v>
      </c>
      <c r="AU97" s="15" t="s">
        <v>84</v>
      </c>
      <c r="AY97" s="15" t="s">
        <v>131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82</v>
      </c>
      <c r="BK97" s="215">
        <f>ROUND(I97*H97,2)</f>
        <v>0</v>
      </c>
      <c r="BL97" s="15" t="s">
        <v>138</v>
      </c>
      <c r="BM97" s="15" t="s">
        <v>139</v>
      </c>
    </row>
    <row r="98" s="1" customFormat="1">
      <c r="B98" s="36"/>
      <c r="C98" s="37"/>
      <c r="D98" s="216" t="s">
        <v>140</v>
      </c>
      <c r="E98" s="37"/>
      <c r="F98" s="217" t="s">
        <v>141</v>
      </c>
      <c r="G98" s="37"/>
      <c r="H98" s="37"/>
      <c r="I98" s="128"/>
      <c r="J98" s="37"/>
      <c r="K98" s="37"/>
      <c r="L98" s="41"/>
      <c r="M98" s="218"/>
      <c r="N98" s="77"/>
      <c r="O98" s="77"/>
      <c r="P98" s="77"/>
      <c r="Q98" s="77"/>
      <c r="R98" s="77"/>
      <c r="S98" s="77"/>
      <c r="T98" s="78"/>
      <c r="AT98" s="15" t="s">
        <v>140</v>
      </c>
      <c r="AU98" s="15" t="s">
        <v>84</v>
      </c>
    </row>
    <row r="99" s="11" customFormat="1">
      <c r="B99" s="219"/>
      <c r="C99" s="220"/>
      <c r="D99" s="216" t="s">
        <v>142</v>
      </c>
      <c r="E99" s="221" t="s">
        <v>21</v>
      </c>
      <c r="F99" s="222" t="s">
        <v>82</v>
      </c>
      <c r="G99" s="220"/>
      <c r="H99" s="223">
        <v>1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142</v>
      </c>
      <c r="AU99" s="229" t="s">
        <v>84</v>
      </c>
      <c r="AV99" s="11" t="s">
        <v>84</v>
      </c>
      <c r="AW99" s="11" t="s">
        <v>34</v>
      </c>
      <c r="AX99" s="11" t="s">
        <v>82</v>
      </c>
      <c r="AY99" s="229" t="s">
        <v>131</v>
      </c>
    </row>
    <row r="100" s="1" customFormat="1" ht="22.5" customHeight="1">
      <c r="B100" s="36"/>
      <c r="C100" s="204" t="s">
        <v>84</v>
      </c>
      <c r="D100" s="204" t="s">
        <v>133</v>
      </c>
      <c r="E100" s="205" t="s">
        <v>143</v>
      </c>
      <c r="F100" s="206" t="s">
        <v>144</v>
      </c>
      <c r="G100" s="207" t="s">
        <v>136</v>
      </c>
      <c r="H100" s="208">
        <v>20</v>
      </c>
      <c r="I100" s="209"/>
      <c r="J100" s="210">
        <f>ROUND(I100*H100,2)</f>
        <v>0</v>
      </c>
      <c r="K100" s="206" t="s">
        <v>137</v>
      </c>
      <c r="L100" s="41"/>
      <c r="M100" s="211" t="s">
        <v>21</v>
      </c>
      <c r="N100" s="212" t="s">
        <v>45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0.17000000000000001</v>
      </c>
      <c r="T100" s="214">
        <f>S100*H100</f>
        <v>3.4000000000000004</v>
      </c>
      <c r="AR100" s="15" t="s">
        <v>138</v>
      </c>
      <c r="AT100" s="15" t="s">
        <v>133</v>
      </c>
      <c r="AU100" s="15" t="s">
        <v>84</v>
      </c>
      <c r="AY100" s="15" t="s">
        <v>131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82</v>
      </c>
      <c r="BK100" s="215">
        <f>ROUND(I100*H100,2)</f>
        <v>0</v>
      </c>
      <c r="BL100" s="15" t="s">
        <v>138</v>
      </c>
      <c r="BM100" s="15" t="s">
        <v>145</v>
      </c>
    </row>
    <row r="101" s="1" customFormat="1">
      <c r="B101" s="36"/>
      <c r="C101" s="37"/>
      <c r="D101" s="216" t="s">
        <v>140</v>
      </c>
      <c r="E101" s="37"/>
      <c r="F101" s="217" t="s">
        <v>146</v>
      </c>
      <c r="G101" s="37"/>
      <c r="H101" s="37"/>
      <c r="I101" s="128"/>
      <c r="J101" s="37"/>
      <c r="K101" s="37"/>
      <c r="L101" s="41"/>
      <c r="M101" s="218"/>
      <c r="N101" s="77"/>
      <c r="O101" s="77"/>
      <c r="P101" s="77"/>
      <c r="Q101" s="77"/>
      <c r="R101" s="77"/>
      <c r="S101" s="77"/>
      <c r="T101" s="78"/>
      <c r="AT101" s="15" t="s">
        <v>140</v>
      </c>
      <c r="AU101" s="15" t="s">
        <v>84</v>
      </c>
    </row>
    <row r="102" s="11" customFormat="1">
      <c r="B102" s="219"/>
      <c r="C102" s="220"/>
      <c r="D102" s="216" t="s">
        <v>142</v>
      </c>
      <c r="E102" s="221" t="s">
        <v>21</v>
      </c>
      <c r="F102" s="222" t="s">
        <v>147</v>
      </c>
      <c r="G102" s="220"/>
      <c r="H102" s="223">
        <v>20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142</v>
      </c>
      <c r="AU102" s="229" t="s">
        <v>84</v>
      </c>
      <c r="AV102" s="11" t="s">
        <v>84</v>
      </c>
      <c r="AW102" s="11" t="s">
        <v>34</v>
      </c>
      <c r="AX102" s="11" t="s">
        <v>82</v>
      </c>
      <c r="AY102" s="229" t="s">
        <v>131</v>
      </c>
    </row>
    <row r="103" s="1" customFormat="1" ht="22.5" customHeight="1">
      <c r="B103" s="36"/>
      <c r="C103" s="204" t="s">
        <v>148</v>
      </c>
      <c r="D103" s="204" t="s">
        <v>133</v>
      </c>
      <c r="E103" s="205" t="s">
        <v>149</v>
      </c>
      <c r="F103" s="206" t="s">
        <v>150</v>
      </c>
      <c r="G103" s="207" t="s">
        <v>136</v>
      </c>
      <c r="H103" s="208">
        <v>20</v>
      </c>
      <c r="I103" s="209"/>
      <c r="J103" s="210">
        <f>ROUND(I103*H103,2)</f>
        <v>0</v>
      </c>
      <c r="K103" s="206" t="s">
        <v>137</v>
      </c>
      <c r="L103" s="41"/>
      <c r="M103" s="211" t="s">
        <v>21</v>
      </c>
      <c r="N103" s="212" t="s">
        <v>45</v>
      </c>
      <c r="O103" s="77"/>
      <c r="P103" s="213">
        <f>O103*H103</f>
        <v>0</v>
      </c>
      <c r="Q103" s="213">
        <v>0</v>
      </c>
      <c r="R103" s="213">
        <f>Q103*H103</f>
        <v>0</v>
      </c>
      <c r="S103" s="213">
        <v>0.32500000000000001</v>
      </c>
      <c r="T103" s="214">
        <f>S103*H103</f>
        <v>6.5</v>
      </c>
      <c r="AR103" s="15" t="s">
        <v>138</v>
      </c>
      <c r="AT103" s="15" t="s">
        <v>133</v>
      </c>
      <c r="AU103" s="15" t="s">
        <v>84</v>
      </c>
      <c r="AY103" s="15" t="s">
        <v>131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82</v>
      </c>
      <c r="BK103" s="215">
        <f>ROUND(I103*H103,2)</f>
        <v>0</v>
      </c>
      <c r="BL103" s="15" t="s">
        <v>138</v>
      </c>
      <c r="BM103" s="15" t="s">
        <v>151</v>
      </c>
    </row>
    <row r="104" s="1" customFormat="1">
      <c r="B104" s="36"/>
      <c r="C104" s="37"/>
      <c r="D104" s="216" t="s">
        <v>140</v>
      </c>
      <c r="E104" s="37"/>
      <c r="F104" s="217" t="s">
        <v>146</v>
      </c>
      <c r="G104" s="37"/>
      <c r="H104" s="37"/>
      <c r="I104" s="128"/>
      <c r="J104" s="37"/>
      <c r="K104" s="37"/>
      <c r="L104" s="41"/>
      <c r="M104" s="218"/>
      <c r="N104" s="77"/>
      <c r="O104" s="77"/>
      <c r="P104" s="77"/>
      <c r="Q104" s="77"/>
      <c r="R104" s="77"/>
      <c r="S104" s="77"/>
      <c r="T104" s="78"/>
      <c r="AT104" s="15" t="s">
        <v>140</v>
      </c>
      <c r="AU104" s="15" t="s">
        <v>84</v>
      </c>
    </row>
    <row r="105" s="11" customFormat="1">
      <c r="B105" s="219"/>
      <c r="C105" s="220"/>
      <c r="D105" s="216" t="s">
        <v>142</v>
      </c>
      <c r="E105" s="221" t="s">
        <v>21</v>
      </c>
      <c r="F105" s="222" t="s">
        <v>147</v>
      </c>
      <c r="G105" s="220"/>
      <c r="H105" s="223">
        <v>20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142</v>
      </c>
      <c r="AU105" s="229" t="s">
        <v>84</v>
      </c>
      <c r="AV105" s="11" t="s">
        <v>84</v>
      </c>
      <c r="AW105" s="11" t="s">
        <v>34</v>
      </c>
      <c r="AX105" s="11" t="s">
        <v>82</v>
      </c>
      <c r="AY105" s="229" t="s">
        <v>131</v>
      </c>
    </row>
    <row r="106" s="1" customFormat="1" ht="22.5" customHeight="1">
      <c r="B106" s="36"/>
      <c r="C106" s="204" t="s">
        <v>138</v>
      </c>
      <c r="D106" s="204" t="s">
        <v>133</v>
      </c>
      <c r="E106" s="205" t="s">
        <v>152</v>
      </c>
      <c r="F106" s="206" t="s">
        <v>153</v>
      </c>
      <c r="G106" s="207" t="s">
        <v>136</v>
      </c>
      <c r="H106" s="208">
        <v>20</v>
      </c>
      <c r="I106" s="209"/>
      <c r="J106" s="210">
        <f>ROUND(I106*H106,2)</f>
        <v>0</v>
      </c>
      <c r="K106" s="206" t="s">
        <v>137</v>
      </c>
      <c r="L106" s="41"/>
      <c r="M106" s="211" t="s">
        <v>21</v>
      </c>
      <c r="N106" s="212" t="s">
        <v>45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0.098000000000000004</v>
      </c>
      <c r="T106" s="214">
        <f>S106*H106</f>
        <v>1.96</v>
      </c>
      <c r="AR106" s="15" t="s">
        <v>138</v>
      </c>
      <c r="AT106" s="15" t="s">
        <v>133</v>
      </c>
      <c r="AU106" s="15" t="s">
        <v>84</v>
      </c>
      <c r="AY106" s="15" t="s">
        <v>131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82</v>
      </c>
      <c r="BK106" s="215">
        <f>ROUND(I106*H106,2)</f>
        <v>0</v>
      </c>
      <c r="BL106" s="15" t="s">
        <v>138</v>
      </c>
      <c r="BM106" s="15" t="s">
        <v>154</v>
      </c>
    </row>
    <row r="107" s="1" customFormat="1">
      <c r="B107" s="36"/>
      <c r="C107" s="37"/>
      <c r="D107" s="216" t="s">
        <v>140</v>
      </c>
      <c r="E107" s="37"/>
      <c r="F107" s="217" t="s">
        <v>146</v>
      </c>
      <c r="G107" s="37"/>
      <c r="H107" s="37"/>
      <c r="I107" s="128"/>
      <c r="J107" s="37"/>
      <c r="K107" s="37"/>
      <c r="L107" s="41"/>
      <c r="M107" s="218"/>
      <c r="N107" s="77"/>
      <c r="O107" s="77"/>
      <c r="P107" s="77"/>
      <c r="Q107" s="77"/>
      <c r="R107" s="77"/>
      <c r="S107" s="77"/>
      <c r="T107" s="78"/>
      <c r="AT107" s="15" t="s">
        <v>140</v>
      </c>
      <c r="AU107" s="15" t="s">
        <v>84</v>
      </c>
    </row>
    <row r="108" s="11" customFormat="1">
      <c r="B108" s="219"/>
      <c r="C108" s="220"/>
      <c r="D108" s="216" t="s">
        <v>142</v>
      </c>
      <c r="E108" s="221" t="s">
        <v>21</v>
      </c>
      <c r="F108" s="222" t="s">
        <v>155</v>
      </c>
      <c r="G108" s="220"/>
      <c r="H108" s="223">
        <v>20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142</v>
      </c>
      <c r="AU108" s="229" t="s">
        <v>84</v>
      </c>
      <c r="AV108" s="11" t="s">
        <v>84</v>
      </c>
      <c r="AW108" s="11" t="s">
        <v>34</v>
      </c>
      <c r="AX108" s="11" t="s">
        <v>82</v>
      </c>
      <c r="AY108" s="229" t="s">
        <v>131</v>
      </c>
    </row>
    <row r="109" s="1" customFormat="1" ht="22.5" customHeight="1">
      <c r="B109" s="36"/>
      <c r="C109" s="204" t="s">
        <v>156</v>
      </c>
      <c r="D109" s="204" t="s">
        <v>133</v>
      </c>
      <c r="E109" s="205" t="s">
        <v>157</v>
      </c>
      <c r="F109" s="206" t="s">
        <v>158</v>
      </c>
      <c r="G109" s="207" t="s">
        <v>159</v>
      </c>
      <c r="H109" s="208">
        <v>16</v>
      </c>
      <c r="I109" s="209"/>
      <c r="J109" s="210">
        <f>ROUND(I109*H109,2)</f>
        <v>0</v>
      </c>
      <c r="K109" s="206" t="s">
        <v>137</v>
      </c>
      <c r="L109" s="41"/>
      <c r="M109" s="211" t="s">
        <v>21</v>
      </c>
      <c r="N109" s="212" t="s">
        <v>45</v>
      </c>
      <c r="O109" s="77"/>
      <c r="P109" s="213">
        <f>O109*H109</f>
        <v>0</v>
      </c>
      <c r="Q109" s="213">
        <v>0</v>
      </c>
      <c r="R109" s="213">
        <f>Q109*H109</f>
        <v>0</v>
      </c>
      <c r="S109" s="213">
        <v>0.20499999999999999</v>
      </c>
      <c r="T109" s="214">
        <f>S109*H109</f>
        <v>3.2799999999999998</v>
      </c>
      <c r="AR109" s="15" t="s">
        <v>138</v>
      </c>
      <c r="AT109" s="15" t="s">
        <v>133</v>
      </c>
      <c r="AU109" s="15" t="s">
        <v>84</v>
      </c>
      <c r="AY109" s="15" t="s">
        <v>131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82</v>
      </c>
      <c r="BK109" s="215">
        <f>ROUND(I109*H109,2)</f>
        <v>0</v>
      </c>
      <c r="BL109" s="15" t="s">
        <v>138</v>
      </c>
      <c r="BM109" s="15" t="s">
        <v>160</v>
      </c>
    </row>
    <row r="110" s="1" customFormat="1">
      <c r="B110" s="36"/>
      <c r="C110" s="37"/>
      <c r="D110" s="216" t="s">
        <v>140</v>
      </c>
      <c r="E110" s="37"/>
      <c r="F110" s="217" t="s">
        <v>161</v>
      </c>
      <c r="G110" s="37"/>
      <c r="H110" s="37"/>
      <c r="I110" s="128"/>
      <c r="J110" s="37"/>
      <c r="K110" s="37"/>
      <c r="L110" s="41"/>
      <c r="M110" s="218"/>
      <c r="N110" s="77"/>
      <c r="O110" s="77"/>
      <c r="P110" s="77"/>
      <c r="Q110" s="77"/>
      <c r="R110" s="77"/>
      <c r="S110" s="77"/>
      <c r="T110" s="78"/>
      <c r="AT110" s="15" t="s">
        <v>140</v>
      </c>
      <c r="AU110" s="15" t="s">
        <v>84</v>
      </c>
    </row>
    <row r="111" s="11" customFormat="1">
      <c r="B111" s="219"/>
      <c r="C111" s="220"/>
      <c r="D111" s="216" t="s">
        <v>142</v>
      </c>
      <c r="E111" s="221" t="s">
        <v>21</v>
      </c>
      <c r="F111" s="222" t="s">
        <v>162</v>
      </c>
      <c r="G111" s="220"/>
      <c r="H111" s="223">
        <v>16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142</v>
      </c>
      <c r="AU111" s="229" t="s">
        <v>84</v>
      </c>
      <c r="AV111" s="11" t="s">
        <v>84</v>
      </c>
      <c r="AW111" s="11" t="s">
        <v>34</v>
      </c>
      <c r="AX111" s="11" t="s">
        <v>82</v>
      </c>
      <c r="AY111" s="229" t="s">
        <v>131</v>
      </c>
    </row>
    <row r="112" s="1" customFormat="1" ht="33.75" customHeight="1">
      <c r="B112" s="36"/>
      <c r="C112" s="204" t="s">
        <v>163</v>
      </c>
      <c r="D112" s="204" t="s">
        <v>133</v>
      </c>
      <c r="E112" s="205" t="s">
        <v>164</v>
      </c>
      <c r="F112" s="206" t="s">
        <v>165</v>
      </c>
      <c r="G112" s="207" t="s">
        <v>159</v>
      </c>
      <c r="H112" s="208">
        <v>4</v>
      </c>
      <c r="I112" s="209"/>
      <c r="J112" s="210">
        <f>ROUND(I112*H112,2)</f>
        <v>0</v>
      </c>
      <c r="K112" s="206" t="s">
        <v>137</v>
      </c>
      <c r="L112" s="41"/>
      <c r="M112" s="211" t="s">
        <v>21</v>
      </c>
      <c r="N112" s="212" t="s">
        <v>45</v>
      </c>
      <c r="O112" s="77"/>
      <c r="P112" s="213">
        <f>O112*H112</f>
        <v>0</v>
      </c>
      <c r="Q112" s="213">
        <v>0.036904300000000001</v>
      </c>
      <c r="R112" s="213">
        <f>Q112*H112</f>
        <v>0.1476172</v>
      </c>
      <c r="S112" s="213">
        <v>0</v>
      </c>
      <c r="T112" s="214">
        <f>S112*H112</f>
        <v>0</v>
      </c>
      <c r="AR112" s="15" t="s">
        <v>138</v>
      </c>
      <c r="AT112" s="15" t="s">
        <v>133</v>
      </c>
      <c r="AU112" s="15" t="s">
        <v>84</v>
      </c>
      <c r="AY112" s="15" t="s">
        <v>131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82</v>
      </c>
      <c r="BK112" s="215">
        <f>ROUND(I112*H112,2)</f>
        <v>0</v>
      </c>
      <c r="BL112" s="15" t="s">
        <v>138</v>
      </c>
      <c r="BM112" s="15" t="s">
        <v>166</v>
      </c>
    </row>
    <row r="113" s="1" customFormat="1">
      <c r="B113" s="36"/>
      <c r="C113" s="37"/>
      <c r="D113" s="216" t="s">
        <v>140</v>
      </c>
      <c r="E113" s="37"/>
      <c r="F113" s="217" t="s">
        <v>167</v>
      </c>
      <c r="G113" s="37"/>
      <c r="H113" s="37"/>
      <c r="I113" s="128"/>
      <c r="J113" s="37"/>
      <c r="K113" s="37"/>
      <c r="L113" s="41"/>
      <c r="M113" s="218"/>
      <c r="N113" s="77"/>
      <c r="O113" s="77"/>
      <c r="P113" s="77"/>
      <c r="Q113" s="77"/>
      <c r="R113" s="77"/>
      <c r="S113" s="77"/>
      <c r="T113" s="78"/>
      <c r="AT113" s="15" t="s">
        <v>140</v>
      </c>
      <c r="AU113" s="15" t="s">
        <v>84</v>
      </c>
    </row>
    <row r="114" s="11" customFormat="1">
      <c r="B114" s="219"/>
      <c r="C114" s="220"/>
      <c r="D114" s="216" t="s">
        <v>142</v>
      </c>
      <c r="E114" s="221" t="s">
        <v>21</v>
      </c>
      <c r="F114" s="222" t="s">
        <v>138</v>
      </c>
      <c r="G114" s="220"/>
      <c r="H114" s="223">
        <v>4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142</v>
      </c>
      <c r="AU114" s="229" t="s">
        <v>84</v>
      </c>
      <c r="AV114" s="11" t="s">
        <v>84</v>
      </c>
      <c r="AW114" s="11" t="s">
        <v>34</v>
      </c>
      <c r="AX114" s="11" t="s">
        <v>82</v>
      </c>
      <c r="AY114" s="229" t="s">
        <v>131</v>
      </c>
    </row>
    <row r="115" s="1" customFormat="1" ht="16.5" customHeight="1">
      <c r="B115" s="36"/>
      <c r="C115" s="204" t="s">
        <v>168</v>
      </c>
      <c r="D115" s="204" t="s">
        <v>133</v>
      </c>
      <c r="E115" s="205" t="s">
        <v>169</v>
      </c>
      <c r="F115" s="206" t="s">
        <v>170</v>
      </c>
      <c r="G115" s="207" t="s">
        <v>171</v>
      </c>
      <c r="H115" s="208">
        <v>25</v>
      </c>
      <c r="I115" s="209"/>
      <c r="J115" s="210">
        <f>ROUND(I115*H115,2)</f>
        <v>0</v>
      </c>
      <c r="K115" s="206" t="s">
        <v>21</v>
      </c>
      <c r="L115" s="41"/>
      <c r="M115" s="211" t="s">
        <v>21</v>
      </c>
      <c r="N115" s="212" t="s">
        <v>45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5" t="s">
        <v>138</v>
      </c>
      <c r="AT115" s="15" t="s">
        <v>133</v>
      </c>
      <c r="AU115" s="15" t="s">
        <v>84</v>
      </c>
      <c r="AY115" s="15" t="s">
        <v>131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82</v>
      </c>
      <c r="BK115" s="215">
        <f>ROUND(I115*H115,2)</f>
        <v>0</v>
      </c>
      <c r="BL115" s="15" t="s">
        <v>138</v>
      </c>
      <c r="BM115" s="15" t="s">
        <v>172</v>
      </c>
    </row>
    <row r="116" s="1" customFormat="1">
      <c r="B116" s="36"/>
      <c r="C116" s="37"/>
      <c r="D116" s="216" t="s">
        <v>173</v>
      </c>
      <c r="E116" s="37"/>
      <c r="F116" s="217" t="s">
        <v>174</v>
      </c>
      <c r="G116" s="37"/>
      <c r="H116" s="37"/>
      <c r="I116" s="128"/>
      <c r="J116" s="37"/>
      <c r="K116" s="37"/>
      <c r="L116" s="41"/>
      <c r="M116" s="218"/>
      <c r="N116" s="77"/>
      <c r="O116" s="77"/>
      <c r="P116" s="77"/>
      <c r="Q116" s="77"/>
      <c r="R116" s="77"/>
      <c r="S116" s="77"/>
      <c r="T116" s="78"/>
      <c r="AT116" s="15" t="s">
        <v>173</v>
      </c>
      <c r="AU116" s="15" t="s">
        <v>84</v>
      </c>
    </row>
    <row r="117" s="11" customFormat="1">
      <c r="B117" s="219"/>
      <c r="C117" s="220"/>
      <c r="D117" s="216" t="s">
        <v>142</v>
      </c>
      <c r="E117" s="221" t="s">
        <v>21</v>
      </c>
      <c r="F117" s="222" t="s">
        <v>175</v>
      </c>
      <c r="G117" s="220"/>
      <c r="H117" s="223">
        <v>25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142</v>
      </c>
      <c r="AU117" s="229" t="s">
        <v>84</v>
      </c>
      <c r="AV117" s="11" t="s">
        <v>84</v>
      </c>
      <c r="AW117" s="11" t="s">
        <v>34</v>
      </c>
      <c r="AX117" s="11" t="s">
        <v>82</v>
      </c>
      <c r="AY117" s="229" t="s">
        <v>131</v>
      </c>
    </row>
    <row r="118" s="1" customFormat="1" ht="22.5" customHeight="1">
      <c r="B118" s="36"/>
      <c r="C118" s="204" t="s">
        <v>176</v>
      </c>
      <c r="D118" s="204" t="s">
        <v>133</v>
      </c>
      <c r="E118" s="205" t="s">
        <v>177</v>
      </c>
      <c r="F118" s="206" t="s">
        <v>178</v>
      </c>
      <c r="G118" s="207" t="s">
        <v>171</v>
      </c>
      <c r="H118" s="208">
        <v>15</v>
      </c>
      <c r="I118" s="209"/>
      <c r="J118" s="210">
        <f>ROUND(I118*H118,2)</f>
        <v>0</v>
      </c>
      <c r="K118" s="206" t="s">
        <v>137</v>
      </c>
      <c r="L118" s="41"/>
      <c r="M118" s="211" t="s">
        <v>21</v>
      </c>
      <c r="N118" s="212" t="s">
        <v>45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138</v>
      </c>
      <c r="AT118" s="15" t="s">
        <v>133</v>
      </c>
      <c r="AU118" s="15" t="s">
        <v>84</v>
      </c>
      <c r="AY118" s="15" t="s">
        <v>131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82</v>
      </c>
      <c r="BK118" s="215">
        <f>ROUND(I118*H118,2)</f>
        <v>0</v>
      </c>
      <c r="BL118" s="15" t="s">
        <v>138</v>
      </c>
      <c r="BM118" s="15" t="s">
        <v>179</v>
      </c>
    </row>
    <row r="119" s="1" customFormat="1">
      <c r="B119" s="36"/>
      <c r="C119" s="37"/>
      <c r="D119" s="216" t="s">
        <v>140</v>
      </c>
      <c r="E119" s="37"/>
      <c r="F119" s="217" t="s">
        <v>180</v>
      </c>
      <c r="G119" s="37"/>
      <c r="H119" s="37"/>
      <c r="I119" s="128"/>
      <c r="J119" s="37"/>
      <c r="K119" s="37"/>
      <c r="L119" s="41"/>
      <c r="M119" s="218"/>
      <c r="N119" s="77"/>
      <c r="O119" s="77"/>
      <c r="P119" s="77"/>
      <c r="Q119" s="77"/>
      <c r="R119" s="77"/>
      <c r="S119" s="77"/>
      <c r="T119" s="78"/>
      <c r="AT119" s="15" t="s">
        <v>140</v>
      </c>
      <c r="AU119" s="15" t="s">
        <v>84</v>
      </c>
    </row>
    <row r="120" s="11" customFormat="1">
      <c r="B120" s="219"/>
      <c r="C120" s="220"/>
      <c r="D120" s="216" t="s">
        <v>142</v>
      </c>
      <c r="E120" s="221" t="s">
        <v>21</v>
      </c>
      <c r="F120" s="222" t="s">
        <v>181</v>
      </c>
      <c r="G120" s="220"/>
      <c r="H120" s="223">
        <v>15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142</v>
      </c>
      <c r="AU120" s="229" t="s">
        <v>84</v>
      </c>
      <c r="AV120" s="11" t="s">
        <v>84</v>
      </c>
      <c r="AW120" s="11" t="s">
        <v>34</v>
      </c>
      <c r="AX120" s="11" t="s">
        <v>82</v>
      </c>
      <c r="AY120" s="229" t="s">
        <v>131</v>
      </c>
    </row>
    <row r="121" s="1" customFormat="1" ht="22.5" customHeight="1">
      <c r="B121" s="36"/>
      <c r="C121" s="204" t="s">
        <v>182</v>
      </c>
      <c r="D121" s="204" t="s">
        <v>133</v>
      </c>
      <c r="E121" s="205" t="s">
        <v>183</v>
      </c>
      <c r="F121" s="206" t="s">
        <v>184</v>
      </c>
      <c r="G121" s="207" t="s">
        <v>136</v>
      </c>
      <c r="H121" s="208">
        <v>75</v>
      </c>
      <c r="I121" s="209"/>
      <c r="J121" s="210">
        <f>ROUND(I121*H121,2)</f>
        <v>0</v>
      </c>
      <c r="K121" s="206" t="s">
        <v>137</v>
      </c>
      <c r="L121" s="41"/>
      <c r="M121" s="211" t="s">
        <v>21</v>
      </c>
      <c r="N121" s="212" t="s">
        <v>45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138</v>
      </c>
      <c r="AT121" s="15" t="s">
        <v>133</v>
      </c>
      <c r="AU121" s="15" t="s">
        <v>84</v>
      </c>
      <c r="AY121" s="15" t="s">
        <v>131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82</v>
      </c>
      <c r="BK121" s="215">
        <f>ROUND(I121*H121,2)</f>
        <v>0</v>
      </c>
      <c r="BL121" s="15" t="s">
        <v>138</v>
      </c>
      <c r="BM121" s="15" t="s">
        <v>185</v>
      </c>
    </row>
    <row r="122" s="1" customFormat="1">
      <c r="B122" s="36"/>
      <c r="C122" s="37"/>
      <c r="D122" s="216" t="s">
        <v>140</v>
      </c>
      <c r="E122" s="37"/>
      <c r="F122" s="217" t="s">
        <v>186</v>
      </c>
      <c r="G122" s="37"/>
      <c r="H122" s="37"/>
      <c r="I122" s="128"/>
      <c r="J122" s="37"/>
      <c r="K122" s="37"/>
      <c r="L122" s="41"/>
      <c r="M122" s="218"/>
      <c r="N122" s="77"/>
      <c r="O122" s="77"/>
      <c r="P122" s="77"/>
      <c r="Q122" s="77"/>
      <c r="R122" s="77"/>
      <c r="S122" s="77"/>
      <c r="T122" s="78"/>
      <c r="AT122" s="15" t="s">
        <v>140</v>
      </c>
      <c r="AU122" s="15" t="s">
        <v>84</v>
      </c>
    </row>
    <row r="123" s="11" customFormat="1">
      <c r="B123" s="219"/>
      <c r="C123" s="220"/>
      <c r="D123" s="216" t="s">
        <v>142</v>
      </c>
      <c r="E123" s="221" t="s">
        <v>21</v>
      </c>
      <c r="F123" s="222" t="s">
        <v>187</v>
      </c>
      <c r="G123" s="220"/>
      <c r="H123" s="223">
        <v>75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142</v>
      </c>
      <c r="AU123" s="229" t="s">
        <v>84</v>
      </c>
      <c r="AV123" s="11" t="s">
        <v>84</v>
      </c>
      <c r="AW123" s="11" t="s">
        <v>34</v>
      </c>
      <c r="AX123" s="11" t="s">
        <v>82</v>
      </c>
      <c r="AY123" s="229" t="s">
        <v>131</v>
      </c>
    </row>
    <row r="124" s="1" customFormat="1" ht="16.5" customHeight="1">
      <c r="B124" s="36"/>
      <c r="C124" s="230" t="s">
        <v>188</v>
      </c>
      <c r="D124" s="230" t="s">
        <v>189</v>
      </c>
      <c r="E124" s="231" t="s">
        <v>190</v>
      </c>
      <c r="F124" s="232" t="s">
        <v>191</v>
      </c>
      <c r="G124" s="233" t="s">
        <v>171</v>
      </c>
      <c r="H124" s="234">
        <v>7.5</v>
      </c>
      <c r="I124" s="235"/>
      <c r="J124" s="236">
        <f>ROUND(I124*H124,2)</f>
        <v>0</v>
      </c>
      <c r="K124" s="232" t="s">
        <v>21</v>
      </c>
      <c r="L124" s="237"/>
      <c r="M124" s="238" t="s">
        <v>21</v>
      </c>
      <c r="N124" s="239" t="s">
        <v>45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176</v>
      </c>
      <c r="AT124" s="15" t="s">
        <v>189</v>
      </c>
      <c r="AU124" s="15" t="s">
        <v>84</v>
      </c>
      <c r="AY124" s="15" t="s">
        <v>131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82</v>
      </c>
      <c r="BK124" s="215">
        <f>ROUND(I124*H124,2)</f>
        <v>0</v>
      </c>
      <c r="BL124" s="15" t="s">
        <v>138</v>
      </c>
      <c r="BM124" s="15" t="s">
        <v>192</v>
      </c>
    </row>
    <row r="125" s="1" customFormat="1">
      <c r="B125" s="36"/>
      <c r="C125" s="37"/>
      <c r="D125" s="216" t="s">
        <v>173</v>
      </c>
      <c r="E125" s="37"/>
      <c r="F125" s="217" t="s">
        <v>193</v>
      </c>
      <c r="G125" s="37"/>
      <c r="H125" s="37"/>
      <c r="I125" s="128"/>
      <c r="J125" s="37"/>
      <c r="K125" s="37"/>
      <c r="L125" s="41"/>
      <c r="M125" s="218"/>
      <c r="N125" s="77"/>
      <c r="O125" s="77"/>
      <c r="P125" s="77"/>
      <c r="Q125" s="77"/>
      <c r="R125" s="77"/>
      <c r="S125" s="77"/>
      <c r="T125" s="78"/>
      <c r="AT125" s="15" t="s">
        <v>173</v>
      </c>
      <c r="AU125" s="15" t="s">
        <v>84</v>
      </c>
    </row>
    <row r="126" s="11" customFormat="1">
      <c r="B126" s="219"/>
      <c r="C126" s="220"/>
      <c r="D126" s="216" t="s">
        <v>142</v>
      </c>
      <c r="E126" s="221" t="s">
        <v>21</v>
      </c>
      <c r="F126" s="222" t="s">
        <v>194</v>
      </c>
      <c r="G126" s="220"/>
      <c r="H126" s="223">
        <v>7.5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142</v>
      </c>
      <c r="AU126" s="229" t="s">
        <v>84</v>
      </c>
      <c r="AV126" s="11" t="s">
        <v>84</v>
      </c>
      <c r="AW126" s="11" t="s">
        <v>34</v>
      </c>
      <c r="AX126" s="11" t="s">
        <v>74</v>
      </c>
      <c r="AY126" s="229" t="s">
        <v>131</v>
      </c>
    </row>
    <row r="127" s="1" customFormat="1" ht="22.5" customHeight="1">
      <c r="B127" s="36"/>
      <c r="C127" s="204" t="s">
        <v>195</v>
      </c>
      <c r="D127" s="204" t="s">
        <v>133</v>
      </c>
      <c r="E127" s="205" t="s">
        <v>196</v>
      </c>
      <c r="F127" s="206" t="s">
        <v>197</v>
      </c>
      <c r="G127" s="207" t="s">
        <v>136</v>
      </c>
      <c r="H127" s="208">
        <v>75</v>
      </c>
      <c r="I127" s="209"/>
      <c r="J127" s="210">
        <f>ROUND(I127*H127,2)</f>
        <v>0</v>
      </c>
      <c r="K127" s="206" t="s">
        <v>137</v>
      </c>
      <c r="L127" s="41"/>
      <c r="M127" s="211" t="s">
        <v>21</v>
      </c>
      <c r="N127" s="212" t="s">
        <v>45</v>
      </c>
      <c r="O127" s="7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5" t="s">
        <v>138</v>
      </c>
      <c r="AT127" s="15" t="s">
        <v>133</v>
      </c>
      <c r="AU127" s="15" t="s">
        <v>84</v>
      </c>
      <c r="AY127" s="15" t="s">
        <v>131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82</v>
      </c>
      <c r="BK127" s="215">
        <f>ROUND(I127*H127,2)</f>
        <v>0</v>
      </c>
      <c r="BL127" s="15" t="s">
        <v>138</v>
      </c>
      <c r="BM127" s="15" t="s">
        <v>198</v>
      </c>
    </row>
    <row r="128" s="1" customFormat="1">
      <c r="B128" s="36"/>
      <c r="C128" s="37"/>
      <c r="D128" s="216" t="s">
        <v>140</v>
      </c>
      <c r="E128" s="37"/>
      <c r="F128" s="217" t="s">
        <v>199</v>
      </c>
      <c r="G128" s="37"/>
      <c r="H128" s="37"/>
      <c r="I128" s="128"/>
      <c r="J128" s="37"/>
      <c r="K128" s="37"/>
      <c r="L128" s="41"/>
      <c r="M128" s="218"/>
      <c r="N128" s="77"/>
      <c r="O128" s="77"/>
      <c r="P128" s="77"/>
      <c r="Q128" s="77"/>
      <c r="R128" s="77"/>
      <c r="S128" s="77"/>
      <c r="T128" s="78"/>
      <c r="AT128" s="15" t="s">
        <v>140</v>
      </c>
      <c r="AU128" s="15" t="s">
        <v>84</v>
      </c>
    </row>
    <row r="129" s="11" customFormat="1">
      <c r="B129" s="219"/>
      <c r="C129" s="220"/>
      <c r="D129" s="216" t="s">
        <v>142</v>
      </c>
      <c r="E129" s="221" t="s">
        <v>21</v>
      </c>
      <c r="F129" s="222" t="s">
        <v>187</v>
      </c>
      <c r="G129" s="220"/>
      <c r="H129" s="223">
        <v>75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142</v>
      </c>
      <c r="AU129" s="229" t="s">
        <v>84</v>
      </c>
      <c r="AV129" s="11" t="s">
        <v>84</v>
      </c>
      <c r="AW129" s="11" t="s">
        <v>34</v>
      </c>
      <c r="AX129" s="11" t="s">
        <v>82</v>
      </c>
      <c r="AY129" s="229" t="s">
        <v>131</v>
      </c>
    </row>
    <row r="130" s="1" customFormat="1" ht="16.5" customHeight="1">
      <c r="B130" s="36"/>
      <c r="C130" s="230" t="s">
        <v>200</v>
      </c>
      <c r="D130" s="230" t="s">
        <v>189</v>
      </c>
      <c r="E130" s="231" t="s">
        <v>201</v>
      </c>
      <c r="F130" s="232" t="s">
        <v>202</v>
      </c>
      <c r="G130" s="233" t="s">
        <v>203</v>
      </c>
      <c r="H130" s="234">
        <v>3.75</v>
      </c>
      <c r="I130" s="235"/>
      <c r="J130" s="236">
        <f>ROUND(I130*H130,2)</f>
        <v>0</v>
      </c>
      <c r="K130" s="232" t="s">
        <v>137</v>
      </c>
      <c r="L130" s="237"/>
      <c r="M130" s="238" t="s">
        <v>21</v>
      </c>
      <c r="N130" s="239" t="s">
        <v>45</v>
      </c>
      <c r="O130" s="77"/>
      <c r="P130" s="213">
        <f>O130*H130</f>
        <v>0</v>
      </c>
      <c r="Q130" s="213">
        <v>0.001</v>
      </c>
      <c r="R130" s="213">
        <f>Q130*H130</f>
        <v>0.0037499999999999999</v>
      </c>
      <c r="S130" s="213">
        <v>0</v>
      </c>
      <c r="T130" s="214">
        <f>S130*H130</f>
        <v>0</v>
      </c>
      <c r="AR130" s="15" t="s">
        <v>176</v>
      </c>
      <c r="AT130" s="15" t="s">
        <v>189</v>
      </c>
      <c r="AU130" s="15" t="s">
        <v>84</v>
      </c>
      <c r="AY130" s="15" t="s">
        <v>131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82</v>
      </c>
      <c r="BK130" s="215">
        <f>ROUND(I130*H130,2)</f>
        <v>0</v>
      </c>
      <c r="BL130" s="15" t="s">
        <v>138</v>
      </c>
      <c r="BM130" s="15" t="s">
        <v>204</v>
      </c>
    </row>
    <row r="131" s="11" customFormat="1">
      <c r="B131" s="219"/>
      <c r="C131" s="220"/>
      <c r="D131" s="216" t="s">
        <v>142</v>
      </c>
      <c r="E131" s="221" t="s">
        <v>21</v>
      </c>
      <c r="F131" s="222" t="s">
        <v>205</v>
      </c>
      <c r="G131" s="220"/>
      <c r="H131" s="223">
        <v>3.75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142</v>
      </c>
      <c r="AU131" s="229" t="s">
        <v>84</v>
      </c>
      <c r="AV131" s="11" t="s">
        <v>84</v>
      </c>
      <c r="AW131" s="11" t="s">
        <v>34</v>
      </c>
      <c r="AX131" s="11" t="s">
        <v>74</v>
      </c>
      <c r="AY131" s="229" t="s">
        <v>131</v>
      </c>
    </row>
    <row r="132" s="1" customFormat="1" ht="22.5" customHeight="1">
      <c r="B132" s="36"/>
      <c r="C132" s="204" t="s">
        <v>206</v>
      </c>
      <c r="D132" s="204" t="s">
        <v>133</v>
      </c>
      <c r="E132" s="205" t="s">
        <v>207</v>
      </c>
      <c r="F132" s="206" t="s">
        <v>208</v>
      </c>
      <c r="G132" s="207" t="s">
        <v>136</v>
      </c>
      <c r="H132" s="208">
        <v>75</v>
      </c>
      <c r="I132" s="209"/>
      <c r="J132" s="210">
        <f>ROUND(I132*H132,2)</f>
        <v>0</v>
      </c>
      <c r="K132" s="206" t="s">
        <v>21</v>
      </c>
      <c r="L132" s="41"/>
      <c r="M132" s="211" t="s">
        <v>21</v>
      </c>
      <c r="N132" s="212" t="s">
        <v>45</v>
      </c>
      <c r="O132" s="7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5" t="s">
        <v>138</v>
      </c>
      <c r="AT132" s="15" t="s">
        <v>133</v>
      </c>
      <c r="AU132" s="15" t="s">
        <v>84</v>
      </c>
      <c r="AY132" s="15" t="s">
        <v>131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82</v>
      </c>
      <c r="BK132" s="215">
        <f>ROUND(I132*H132,2)</f>
        <v>0</v>
      </c>
      <c r="BL132" s="15" t="s">
        <v>138</v>
      </c>
      <c r="BM132" s="15" t="s">
        <v>209</v>
      </c>
    </row>
    <row r="133" s="11" customFormat="1">
      <c r="B133" s="219"/>
      <c r="C133" s="220"/>
      <c r="D133" s="216" t="s">
        <v>142</v>
      </c>
      <c r="E133" s="221" t="s">
        <v>21</v>
      </c>
      <c r="F133" s="222" t="s">
        <v>210</v>
      </c>
      <c r="G133" s="220"/>
      <c r="H133" s="223">
        <v>75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142</v>
      </c>
      <c r="AU133" s="229" t="s">
        <v>84</v>
      </c>
      <c r="AV133" s="11" t="s">
        <v>84</v>
      </c>
      <c r="AW133" s="11" t="s">
        <v>34</v>
      </c>
      <c r="AX133" s="11" t="s">
        <v>74</v>
      </c>
      <c r="AY133" s="229" t="s">
        <v>131</v>
      </c>
    </row>
    <row r="134" s="1" customFormat="1" ht="22.5" customHeight="1">
      <c r="B134" s="36"/>
      <c r="C134" s="204" t="s">
        <v>211</v>
      </c>
      <c r="D134" s="204" t="s">
        <v>133</v>
      </c>
      <c r="E134" s="205" t="s">
        <v>212</v>
      </c>
      <c r="F134" s="206" t="s">
        <v>213</v>
      </c>
      <c r="G134" s="207" t="s">
        <v>171</v>
      </c>
      <c r="H134" s="208">
        <v>44.530000000000001</v>
      </c>
      <c r="I134" s="209"/>
      <c r="J134" s="210">
        <f>ROUND(I134*H134,2)</f>
        <v>0</v>
      </c>
      <c r="K134" s="206" t="s">
        <v>137</v>
      </c>
      <c r="L134" s="41"/>
      <c r="M134" s="211" t="s">
        <v>21</v>
      </c>
      <c r="N134" s="212" t="s">
        <v>45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214</v>
      </c>
      <c r="AT134" s="15" t="s">
        <v>133</v>
      </c>
      <c r="AU134" s="15" t="s">
        <v>84</v>
      </c>
      <c r="AY134" s="15" t="s">
        <v>131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82</v>
      </c>
      <c r="BK134" s="215">
        <f>ROUND(I134*H134,2)</f>
        <v>0</v>
      </c>
      <c r="BL134" s="15" t="s">
        <v>214</v>
      </c>
      <c r="BM134" s="15" t="s">
        <v>215</v>
      </c>
    </row>
    <row r="135" s="1" customFormat="1">
      <c r="B135" s="36"/>
      <c r="C135" s="37"/>
      <c r="D135" s="216" t="s">
        <v>140</v>
      </c>
      <c r="E135" s="37"/>
      <c r="F135" s="217" t="s">
        <v>216</v>
      </c>
      <c r="G135" s="37"/>
      <c r="H135" s="37"/>
      <c r="I135" s="128"/>
      <c r="J135" s="37"/>
      <c r="K135" s="37"/>
      <c r="L135" s="41"/>
      <c r="M135" s="218"/>
      <c r="N135" s="77"/>
      <c r="O135" s="77"/>
      <c r="P135" s="77"/>
      <c r="Q135" s="77"/>
      <c r="R135" s="77"/>
      <c r="S135" s="77"/>
      <c r="T135" s="78"/>
      <c r="AT135" s="15" t="s">
        <v>140</v>
      </c>
      <c r="AU135" s="15" t="s">
        <v>84</v>
      </c>
    </row>
    <row r="136" s="11" customFormat="1">
      <c r="B136" s="219"/>
      <c r="C136" s="220"/>
      <c r="D136" s="216" t="s">
        <v>142</v>
      </c>
      <c r="E136" s="221" t="s">
        <v>21</v>
      </c>
      <c r="F136" s="222" t="s">
        <v>217</v>
      </c>
      <c r="G136" s="220"/>
      <c r="H136" s="223">
        <v>25.530000000000001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142</v>
      </c>
      <c r="AU136" s="229" t="s">
        <v>84</v>
      </c>
      <c r="AV136" s="11" t="s">
        <v>84</v>
      </c>
      <c r="AW136" s="11" t="s">
        <v>34</v>
      </c>
      <c r="AX136" s="11" t="s">
        <v>74</v>
      </c>
      <c r="AY136" s="229" t="s">
        <v>131</v>
      </c>
    </row>
    <row r="137" s="11" customFormat="1">
      <c r="B137" s="219"/>
      <c r="C137" s="220"/>
      <c r="D137" s="216" t="s">
        <v>142</v>
      </c>
      <c r="E137" s="221" t="s">
        <v>21</v>
      </c>
      <c r="F137" s="222" t="s">
        <v>218</v>
      </c>
      <c r="G137" s="220"/>
      <c r="H137" s="223">
        <v>4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142</v>
      </c>
      <c r="AU137" s="229" t="s">
        <v>84</v>
      </c>
      <c r="AV137" s="11" t="s">
        <v>84</v>
      </c>
      <c r="AW137" s="11" t="s">
        <v>34</v>
      </c>
      <c r="AX137" s="11" t="s">
        <v>74</v>
      </c>
      <c r="AY137" s="229" t="s">
        <v>131</v>
      </c>
    </row>
    <row r="138" s="11" customFormat="1">
      <c r="B138" s="219"/>
      <c r="C138" s="220"/>
      <c r="D138" s="216" t="s">
        <v>142</v>
      </c>
      <c r="E138" s="221" t="s">
        <v>21</v>
      </c>
      <c r="F138" s="222" t="s">
        <v>8</v>
      </c>
      <c r="G138" s="220"/>
      <c r="H138" s="223">
        <v>15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142</v>
      </c>
      <c r="AU138" s="229" t="s">
        <v>84</v>
      </c>
      <c r="AV138" s="11" t="s">
        <v>84</v>
      </c>
      <c r="AW138" s="11" t="s">
        <v>34</v>
      </c>
      <c r="AX138" s="11" t="s">
        <v>74</v>
      </c>
      <c r="AY138" s="229" t="s">
        <v>131</v>
      </c>
    </row>
    <row r="139" s="1" customFormat="1" ht="22.5" customHeight="1">
      <c r="B139" s="36"/>
      <c r="C139" s="204" t="s">
        <v>8</v>
      </c>
      <c r="D139" s="204" t="s">
        <v>133</v>
      </c>
      <c r="E139" s="205" t="s">
        <v>219</v>
      </c>
      <c r="F139" s="206" t="s">
        <v>220</v>
      </c>
      <c r="G139" s="207" t="s">
        <v>171</v>
      </c>
      <c r="H139" s="208">
        <v>445.30000000000001</v>
      </c>
      <c r="I139" s="209"/>
      <c r="J139" s="210">
        <f>ROUND(I139*H139,2)</f>
        <v>0</v>
      </c>
      <c r="K139" s="206" t="s">
        <v>137</v>
      </c>
      <c r="L139" s="41"/>
      <c r="M139" s="211" t="s">
        <v>21</v>
      </c>
      <c r="N139" s="212" t="s">
        <v>45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214</v>
      </c>
      <c r="AT139" s="15" t="s">
        <v>133</v>
      </c>
      <c r="AU139" s="15" t="s">
        <v>84</v>
      </c>
      <c r="AY139" s="15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82</v>
      </c>
      <c r="BK139" s="215">
        <f>ROUND(I139*H139,2)</f>
        <v>0</v>
      </c>
      <c r="BL139" s="15" t="s">
        <v>214</v>
      </c>
      <c r="BM139" s="15" t="s">
        <v>221</v>
      </c>
    </row>
    <row r="140" s="1" customFormat="1">
      <c r="B140" s="36"/>
      <c r="C140" s="37"/>
      <c r="D140" s="216" t="s">
        <v>140</v>
      </c>
      <c r="E140" s="37"/>
      <c r="F140" s="217" t="s">
        <v>216</v>
      </c>
      <c r="G140" s="37"/>
      <c r="H140" s="37"/>
      <c r="I140" s="128"/>
      <c r="J140" s="37"/>
      <c r="K140" s="37"/>
      <c r="L140" s="41"/>
      <c r="M140" s="218"/>
      <c r="N140" s="77"/>
      <c r="O140" s="77"/>
      <c r="P140" s="77"/>
      <c r="Q140" s="77"/>
      <c r="R140" s="77"/>
      <c r="S140" s="77"/>
      <c r="T140" s="78"/>
      <c r="AT140" s="15" t="s">
        <v>140</v>
      </c>
      <c r="AU140" s="15" t="s">
        <v>84</v>
      </c>
    </row>
    <row r="141" s="11" customFormat="1">
      <c r="B141" s="219"/>
      <c r="C141" s="220"/>
      <c r="D141" s="216" t="s">
        <v>142</v>
      </c>
      <c r="E141" s="221" t="s">
        <v>21</v>
      </c>
      <c r="F141" s="222" t="s">
        <v>222</v>
      </c>
      <c r="G141" s="220"/>
      <c r="H141" s="223">
        <v>445.30000000000001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142</v>
      </c>
      <c r="AU141" s="229" t="s">
        <v>84</v>
      </c>
      <c r="AV141" s="11" t="s">
        <v>84</v>
      </c>
      <c r="AW141" s="11" t="s">
        <v>34</v>
      </c>
      <c r="AX141" s="11" t="s">
        <v>82</v>
      </c>
      <c r="AY141" s="229" t="s">
        <v>131</v>
      </c>
    </row>
    <row r="142" s="1" customFormat="1" ht="22.5" customHeight="1">
      <c r="B142" s="36"/>
      <c r="C142" s="204" t="s">
        <v>223</v>
      </c>
      <c r="D142" s="204" t="s">
        <v>133</v>
      </c>
      <c r="E142" s="205" t="s">
        <v>224</v>
      </c>
      <c r="F142" s="206" t="s">
        <v>225</v>
      </c>
      <c r="G142" s="207" t="s">
        <v>226</v>
      </c>
      <c r="H142" s="208">
        <v>80.153999999999996</v>
      </c>
      <c r="I142" s="209"/>
      <c r="J142" s="210">
        <f>ROUND(I142*H142,2)</f>
        <v>0</v>
      </c>
      <c r="K142" s="206" t="s">
        <v>137</v>
      </c>
      <c r="L142" s="41"/>
      <c r="M142" s="211" t="s">
        <v>21</v>
      </c>
      <c r="N142" s="212" t="s">
        <v>45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138</v>
      </c>
      <c r="AT142" s="15" t="s">
        <v>133</v>
      </c>
      <c r="AU142" s="15" t="s">
        <v>84</v>
      </c>
      <c r="AY142" s="15" t="s">
        <v>131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82</v>
      </c>
      <c r="BK142" s="215">
        <f>ROUND(I142*H142,2)</f>
        <v>0</v>
      </c>
      <c r="BL142" s="15" t="s">
        <v>138</v>
      </c>
      <c r="BM142" s="15" t="s">
        <v>227</v>
      </c>
    </row>
    <row r="143" s="1" customFormat="1">
      <c r="B143" s="36"/>
      <c r="C143" s="37"/>
      <c r="D143" s="216" t="s">
        <v>140</v>
      </c>
      <c r="E143" s="37"/>
      <c r="F143" s="217" t="s">
        <v>228</v>
      </c>
      <c r="G143" s="37"/>
      <c r="H143" s="37"/>
      <c r="I143" s="128"/>
      <c r="J143" s="37"/>
      <c r="K143" s="37"/>
      <c r="L143" s="41"/>
      <c r="M143" s="218"/>
      <c r="N143" s="77"/>
      <c r="O143" s="77"/>
      <c r="P143" s="77"/>
      <c r="Q143" s="77"/>
      <c r="R143" s="77"/>
      <c r="S143" s="77"/>
      <c r="T143" s="78"/>
      <c r="AT143" s="15" t="s">
        <v>140</v>
      </c>
      <c r="AU143" s="15" t="s">
        <v>84</v>
      </c>
    </row>
    <row r="144" s="11" customFormat="1">
      <c r="B144" s="219"/>
      <c r="C144" s="220"/>
      <c r="D144" s="216" t="s">
        <v>142</v>
      </c>
      <c r="E144" s="221" t="s">
        <v>21</v>
      </c>
      <c r="F144" s="222" t="s">
        <v>229</v>
      </c>
      <c r="G144" s="220"/>
      <c r="H144" s="223">
        <v>80.153999999999996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142</v>
      </c>
      <c r="AU144" s="229" t="s">
        <v>84</v>
      </c>
      <c r="AV144" s="11" t="s">
        <v>84</v>
      </c>
      <c r="AW144" s="11" t="s">
        <v>34</v>
      </c>
      <c r="AX144" s="11" t="s">
        <v>82</v>
      </c>
      <c r="AY144" s="229" t="s">
        <v>131</v>
      </c>
    </row>
    <row r="145" s="10" customFormat="1" ht="22.8" customHeight="1">
      <c r="B145" s="188"/>
      <c r="C145" s="189"/>
      <c r="D145" s="190" t="s">
        <v>73</v>
      </c>
      <c r="E145" s="202" t="s">
        <v>148</v>
      </c>
      <c r="F145" s="202" t="s">
        <v>230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SUM(P146:P151)</f>
        <v>0</v>
      </c>
      <c r="Q145" s="196"/>
      <c r="R145" s="197">
        <f>SUM(R146:R151)</f>
        <v>0.2961105</v>
      </c>
      <c r="S145" s="196"/>
      <c r="T145" s="198">
        <f>SUM(T146:T151)</f>
        <v>0</v>
      </c>
      <c r="AR145" s="199" t="s">
        <v>82</v>
      </c>
      <c r="AT145" s="200" t="s">
        <v>73</v>
      </c>
      <c r="AU145" s="200" t="s">
        <v>82</v>
      </c>
      <c r="AY145" s="199" t="s">
        <v>131</v>
      </c>
      <c r="BK145" s="201">
        <f>SUM(BK146:BK151)</f>
        <v>0</v>
      </c>
    </row>
    <row r="146" s="1" customFormat="1" ht="16.5" customHeight="1">
      <c r="B146" s="36"/>
      <c r="C146" s="204" t="s">
        <v>231</v>
      </c>
      <c r="D146" s="204" t="s">
        <v>133</v>
      </c>
      <c r="E146" s="205" t="s">
        <v>232</v>
      </c>
      <c r="F146" s="206" t="s">
        <v>233</v>
      </c>
      <c r="G146" s="207" t="s">
        <v>159</v>
      </c>
      <c r="H146" s="208">
        <v>0.59999999999999998</v>
      </c>
      <c r="I146" s="209"/>
      <c r="J146" s="210">
        <f>ROUND(I146*H146,2)</f>
        <v>0</v>
      </c>
      <c r="K146" s="206" t="s">
        <v>137</v>
      </c>
      <c r="L146" s="41"/>
      <c r="M146" s="211" t="s">
        <v>21</v>
      </c>
      <c r="N146" s="212" t="s">
        <v>45</v>
      </c>
      <c r="O146" s="77"/>
      <c r="P146" s="213">
        <f>O146*H146</f>
        <v>0</v>
      </c>
      <c r="Q146" s="213">
        <v>0.24127000000000001</v>
      </c>
      <c r="R146" s="213">
        <f>Q146*H146</f>
        <v>0.144762</v>
      </c>
      <c r="S146" s="213">
        <v>0</v>
      </c>
      <c r="T146" s="214">
        <f>S146*H146</f>
        <v>0</v>
      </c>
      <c r="AR146" s="15" t="s">
        <v>138</v>
      </c>
      <c r="AT146" s="15" t="s">
        <v>133</v>
      </c>
      <c r="AU146" s="15" t="s">
        <v>84</v>
      </c>
      <c r="AY146" s="15" t="s">
        <v>131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82</v>
      </c>
      <c r="BK146" s="215">
        <f>ROUND(I146*H146,2)</f>
        <v>0</v>
      </c>
      <c r="BL146" s="15" t="s">
        <v>138</v>
      </c>
      <c r="BM146" s="15" t="s">
        <v>234</v>
      </c>
    </row>
    <row r="147" s="1" customFormat="1">
      <c r="B147" s="36"/>
      <c r="C147" s="37"/>
      <c r="D147" s="216" t="s">
        <v>140</v>
      </c>
      <c r="E147" s="37"/>
      <c r="F147" s="217" t="s">
        <v>235</v>
      </c>
      <c r="G147" s="37"/>
      <c r="H147" s="37"/>
      <c r="I147" s="128"/>
      <c r="J147" s="37"/>
      <c r="K147" s="37"/>
      <c r="L147" s="41"/>
      <c r="M147" s="218"/>
      <c r="N147" s="77"/>
      <c r="O147" s="77"/>
      <c r="P147" s="77"/>
      <c r="Q147" s="77"/>
      <c r="R147" s="77"/>
      <c r="S147" s="77"/>
      <c r="T147" s="78"/>
      <c r="AT147" s="15" t="s">
        <v>140</v>
      </c>
      <c r="AU147" s="15" t="s">
        <v>84</v>
      </c>
    </row>
    <row r="148" s="11" customFormat="1">
      <c r="B148" s="219"/>
      <c r="C148" s="220"/>
      <c r="D148" s="216" t="s">
        <v>142</v>
      </c>
      <c r="E148" s="221" t="s">
        <v>21</v>
      </c>
      <c r="F148" s="222" t="s">
        <v>236</v>
      </c>
      <c r="G148" s="220"/>
      <c r="H148" s="223">
        <v>0.59999999999999998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142</v>
      </c>
      <c r="AU148" s="229" t="s">
        <v>84</v>
      </c>
      <c r="AV148" s="11" t="s">
        <v>84</v>
      </c>
      <c r="AW148" s="11" t="s">
        <v>34</v>
      </c>
      <c r="AX148" s="11" t="s">
        <v>82</v>
      </c>
      <c r="AY148" s="229" t="s">
        <v>131</v>
      </c>
    </row>
    <row r="149" s="1" customFormat="1" ht="16.5" customHeight="1">
      <c r="B149" s="36"/>
      <c r="C149" s="230" t="s">
        <v>237</v>
      </c>
      <c r="D149" s="230" t="s">
        <v>189</v>
      </c>
      <c r="E149" s="231" t="s">
        <v>238</v>
      </c>
      <c r="F149" s="232" t="s">
        <v>239</v>
      </c>
      <c r="G149" s="233" t="s">
        <v>240</v>
      </c>
      <c r="H149" s="234">
        <v>2.9969999999999999</v>
      </c>
      <c r="I149" s="235"/>
      <c r="J149" s="236">
        <f>ROUND(I149*H149,2)</f>
        <v>0</v>
      </c>
      <c r="K149" s="232" t="s">
        <v>21</v>
      </c>
      <c r="L149" s="237"/>
      <c r="M149" s="238" t="s">
        <v>21</v>
      </c>
      <c r="N149" s="239" t="s">
        <v>45</v>
      </c>
      <c r="O149" s="77"/>
      <c r="P149" s="213">
        <f>O149*H149</f>
        <v>0</v>
      </c>
      <c r="Q149" s="213">
        <v>0.050500000000000003</v>
      </c>
      <c r="R149" s="213">
        <f>Q149*H149</f>
        <v>0.1513485</v>
      </c>
      <c r="S149" s="213">
        <v>0</v>
      </c>
      <c r="T149" s="214">
        <f>S149*H149</f>
        <v>0</v>
      </c>
      <c r="AR149" s="15" t="s">
        <v>176</v>
      </c>
      <c r="AT149" s="15" t="s">
        <v>189</v>
      </c>
      <c r="AU149" s="15" t="s">
        <v>84</v>
      </c>
      <c r="AY149" s="15" t="s">
        <v>131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82</v>
      </c>
      <c r="BK149" s="215">
        <f>ROUND(I149*H149,2)</f>
        <v>0</v>
      </c>
      <c r="BL149" s="15" t="s">
        <v>138</v>
      </c>
      <c r="BM149" s="15" t="s">
        <v>241</v>
      </c>
    </row>
    <row r="150" s="1" customFormat="1">
      <c r="B150" s="36"/>
      <c r="C150" s="37"/>
      <c r="D150" s="216" t="s">
        <v>173</v>
      </c>
      <c r="E150" s="37"/>
      <c r="F150" s="217" t="s">
        <v>242</v>
      </c>
      <c r="G150" s="37"/>
      <c r="H150" s="37"/>
      <c r="I150" s="128"/>
      <c r="J150" s="37"/>
      <c r="K150" s="37"/>
      <c r="L150" s="41"/>
      <c r="M150" s="218"/>
      <c r="N150" s="77"/>
      <c r="O150" s="77"/>
      <c r="P150" s="77"/>
      <c r="Q150" s="77"/>
      <c r="R150" s="77"/>
      <c r="S150" s="77"/>
      <c r="T150" s="78"/>
      <c r="AT150" s="15" t="s">
        <v>173</v>
      </c>
      <c r="AU150" s="15" t="s">
        <v>84</v>
      </c>
    </row>
    <row r="151" s="11" customFormat="1">
      <c r="B151" s="219"/>
      <c r="C151" s="220"/>
      <c r="D151" s="216" t="s">
        <v>142</v>
      </c>
      <c r="E151" s="220"/>
      <c r="F151" s="222" t="s">
        <v>243</v>
      </c>
      <c r="G151" s="220"/>
      <c r="H151" s="223">
        <v>2.9969999999999999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142</v>
      </c>
      <c r="AU151" s="229" t="s">
        <v>84</v>
      </c>
      <c r="AV151" s="11" t="s">
        <v>84</v>
      </c>
      <c r="AW151" s="11" t="s">
        <v>4</v>
      </c>
      <c r="AX151" s="11" t="s">
        <v>82</v>
      </c>
      <c r="AY151" s="229" t="s">
        <v>131</v>
      </c>
    </row>
    <row r="152" s="10" customFormat="1" ht="22.8" customHeight="1">
      <c r="B152" s="188"/>
      <c r="C152" s="189"/>
      <c r="D152" s="190" t="s">
        <v>73</v>
      </c>
      <c r="E152" s="202" t="s">
        <v>156</v>
      </c>
      <c r="F152" s="202" t="s">
        <v>244</v>
      </c>
      <c r="G152" s="189"/>
      <c r="H152" s="189"/>
      <c r="I152" s="192"/>
      <c r="J152" s="203">
        <f>BK152</f>
        <v>0</v>
      </c>
      <c r="K152" s="189"/>
      <c r="L152" s="194"/>
      <c r="M152" s="195"/>
      <c r="N152" s="196"/>
      <c r="O152" s="196"/>
      <c r="P152" s="197">
        <f>SUM(P153:P163)</f>
        <v>0</v>
      </c>
      <c r="Q152" s="196"/>
      <c r="R152" s="197">
        <f>SUM(R153:R163)</f>
        <v>0.0068000000000000005</v>
      </c>
      <c r="S152" s="196"/>
      <c r="T152" s="198">
        <f>SUM(T153:T163)</f>
        <v>0</v>
      </c>
      <c r="AR152" s="199" t="s">
        <v>82</v>
      </c>
      <c r="AT152" s="200" t="s">
        <v>73</v>
      </c>
      <c r="AU152" s="200" t="s">
        <v>82</v>
      </c>
      <c r="AY152" s="199" t="s">
        <v>131</v>
      </c>
      <c r="BK152" s="201">
        <f>SUM(BK153:BK163)</f>
        <v>0</v>
      </c>
    </row>
    <row r="153" s="1" customFormat="1" ht="16.5" customHeight="1">
      <c r="B153" s="36"/>
      <c r="C153" s="204" t="s">
        <v>245</v>
      </c>
      <c r="D153" s="204" t="s">
        <v>133</v>
      </c>
      <c r="E153" s="205" t="s">
        <v>246</v>
      </c>
      <c r="F153" s="206" t="s">
        <v>247</v>
      </c>
      <c r="G153" s="207" t="s">
        <v>136</v>
      </c>
      <c r="H153" s="208">
        <v>16</v>
      </c>
      <c r="I153" s="209"/>
      <c r="J153" s="210">
        <f>ROUND(I153*H153,2)</f>
        <v>0</v>
      </c>
      <c r="K153" s="206" t="s">
        <v>21</v>
      </c>
      <c r="L153" s="41"/>
      <c r="M153" s="211" t="s">
        <v>21</v>
      </c>
      <c r="N153" s="212" t="s">
        <v>45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138</v>
      </c>
      <c r="AT153" s="15" t="s">
        <v>133</v>
      </c>
      <c r="AU153" s="15" t="s">
        <v>84</v>
      </c>
      <c r="AY153" s="15" t="s">
        <v>131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82</v>
      </c>
      <c r="BK153" s="215">
        <f>ROUND(I153*H153,2)</f>
        <v>0</v>
      </c>
      <c r="BL153" s="15" t="s">
        <v>138</v>
      </c>
      <c r="BM153" s="15" t="s">
        <v>248</v>
      </c>
    </row>
    <row r="154" s="11" customFormat="1">
      <c r="B154" s="219"/>
      <c r="C154" s="220"/>
      <c r="D154" s="216" t="s">
        <v>142</v>
      </c>
      <c r="E154" s="221" t="s">
        <v>21</v>
      </c>
      <c r="F154" s="222" t="s">
        <v>223</v>
      </c>
      <c r="G154" s="220"/>
      <c r="H154" s="223">
        <v>16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142</v>
      </c>
      <c r="AU154" s="229" t="s">
        <v>84</v>
      </c>
      <c r="AV154" s="11" t="s">
        <v>84</v>
      </c>
      <c r="AW154" s="11" t="s">
        <v>34</v>
      </c>
      <c r="AX154" s="11" t="s">
        <v>82</v>
      </c>
      <c r="AY154" s="229" t="s">
        <v>131</v>
      </c>
    </row>
    <row r="155" s="1" customFormat="1" ht="16.5" customHeight="1">
      <c r="B155" s="36"/>
      <c r="C155" s="204" t="s">
        <v>147</v>
      </c>
      <c r="D155" s="204" t="s">
        <v>133</v>
      </c>
      <c r="E155" s="205" t="s">
        <v>249</v>
      </c>
      <c r="F155" s="206" t="s">
        <v>250</v>
      </c>
      <c r="G155" s="207" t="s">
        <v>136</v>
      </c>
      <c r="H155" s="208">
        <v>4</v>
      </c>
      <c r="I155" s="209"/>
      <c r="J155" s="210">
        <f>ROUND(I155*H155,2)</f>
        <v>0</v>
      </c>
      <c r="K155" s="206" t="s">
        <v>137</v>
      </c>
      <c r="L155" s="41"/>
      <c r="M155" s="211" t="s">
        <v>21</v>
      </c>
      <c r="N155" s="212" t="s">
        <v>45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138</v>
      </c>
      <c r="AT155" s="15" t="s">
        <v>133</v>
      </c>
      <c r="AU155" s="15" t="s">
        <v>84</v>
      </c>
      <c r="AY155" s="15" t="s">
        <v>131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82</v>
      </c>
      <c r="BK155" s="215">
        <f>ROUND(I155*H155,2)</f>
        <v>0</v>
      </c>
      <c r="BL155" s="15" t="s">
        <v>138</v>
      </c>
      <c r="BM155" s="15" t="s">
        <v>251</v>
      </c>
    </row>
    <row r="156" s="11" customFormat="1">
      <c r="B156" s="219"/>
      <c r="C156" s="220"/>
      <c r="D156" s="216" t="s">
        <v>142</v>
      </c>
      <c r="E156" s="221" t="s">
        <v>21</v>
      </c>
      <c r="F156" s="222" t="s">
        <v>138</v>
      </c>
      <c r="G156" s="220"/>
      <c r="H156" s="223">
        <v>4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142</v>
      </c>
      <c r="AU156" s="229" t="s">
        <v>84</v>
      </c>
      <c r="AV156" s="11" t="s">
        <v>84</v>
      </c>
      <c r="AW156" s="11" t="s">
        <v>34</v>
      </c>
      <c r="AX156" s="11" t="s">
        <v>82</v>
      </c>
      <c r="AY156" s="229" t="s">
        <v>131</v>
      </c>
    </row>
    <row r="157" s="1" customFormat="1" ht="22.5" customHeight="1">
      <c r="B157" s="36"/>
      <c r="C157" s="204" t="s">
        <v>7</v>
      </c>
      <c r="D157" s="204" t="s">
        <v>133</v>
      </c>
      <c r="E157" s="205" t="s">
        <v>252</v>
      </c>
      <c r="F157" s="206" t="s">
        <v>253</v>
      </c>
      <c r="G157" s="207" t="s">
        <v>136</v>
      </c>
      <c r="H157" s="208">
        <v>20</v>
      </c>
      <c r="I157" s="209"/>
      <c r="J157" s="210">
        <f>ROUND(I157*H157,2)</f>
        <v>0</v>
      </c>
      <c r="K157" s="206" t="s">
        <v>137</v>
      </c>
      <c r="L157" s="41"/>
      <c r="M157" s="211" t="s">
        <v>21</v>
      </c>
      <c r="N157" s="212" t="s">
        <v>45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138</v>
      </c>
      <c r="AT157" s="15" t="s">
        <v>133</v>
      </c>
      <c r="AU157" s="15" t="s">
        <v>84</v>
      </c>
      <c r="AY157" s="15" t="s">
        <v>131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82</v>
      </c>
      <c r="BK157" s="215">
        <f>ROUND(I157*H157,2)</f>
        <v>0</v>
      </c>
      <c r="BL157" s="15" t="s">
        <v>138</v>
      </c>
      <c r="BM157" s="15" t="s">
        <v>254</v>
      </c>
    </row>
    <row r="158" s="1" customFormat="1">
      <c r="B158" s="36"/>
      <c r="C158" s="37"/>
      <c r="D158" s="216" t="s">
        <v>140</v>
      </c>
      <c r="E158" s="37"/>
      <c r="F158" s="217" t="s">
        <v>255</v>
      </c>
      <c r="G158" s="37"/>
      <c r="H158" s="37"/>
      <c r="I158" s="128"/>
      <c r="J158" s="37"/>
      <c r="K158" s="37"/>
      <c r="L158" s="41"/>
      <c r="M158" s="218"/>
      <c r="N158" s="77"/>
      <c r="O158" s="77"/>
      <c r="P158" s="77"/>
      <c r="Q158" s="77"/>
      <c r="R158" s="77"/>
      <c r="S158" s="77"/>
      <c r="T158" s="78"/>
      <c r="AT158" s="15" t="s">
        <v>140</v>
      </c>
      <c r="AU158" s="15" t="s">
        <v>84</v>
      </c>
    </row>
    <row r="159" s="11" customFormat="1">
      <c r="B159" s="219"/>
      <c r="C159" s="220"/>
      <c r="D159" s="216" t="s">
        <v>142</v>
      </c>
      <c r="E159" s="221" t="s">
        <v>21</v>
      </c>
      <c r="F159" s="222" t="s">
        <v>147</v>
      </c>
      <c r="G159" s="220"/>
      <c r="H159" s="223">
        <v>20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142</v>
      </c>
      <c r="AU159" s="229" t="s">
        <v>84</v>
      </c>
      <c r="AV159" s="11" t="s">
        <v>84</v>
      </c>
      <c r="AW159" s="11" t="s">
        <v>34</v>
      </c>
      <c r="AX159" s="11" t="s">
        <v>82</v>
      </c>
      <c r="AY159" s="229" t="s">
        <v>131</v>
      </c>
    </row>
    <row r="160" s="1" customFormat="1" ht="16.5" customHeight="1">
      <c r="B160" s="36"/>
      <c r="C160" s="204" t="s">
        <v>92</v>
      </c>
      <c r="D160" s="204" t="s">
        <v>133</v>
      </c>
      <c r="E160" s="205" t="s">
        <v>256</v>
      </c>
      <c r="F160" s="206" t="s">
        <v>257</v>
      </c>
      <c r="G160" s="207" t="s">
        <v>136</v>
      </c>
      <c r="H160" s="208">
        <v>20</v>
      </c>
      <c r="I160" s="209"/>
      <c r="J160" s="210">
        <f>ROUND(I160*H160,2)</f>
        <v>0</v>
      </c>
      <c r="K160" s="206" t="s">
        <v>258</v>
      </c>
      <c r="L160" s="41"/>
      <c r="M160" s="211" t="s">
        <v>21</v>
      </c>
      <c r="N160" s="212" t="s">
        <v>45</v>
      </c>
      <c r="O160" s="77"/>
      <c r="P160" s="213">
        <f>O160*H160</f>
        <v>0</v>
      </c>
      <c r="Q160" s="213">
        <v>0.00034000000000000002</v>
      </c>
      <c r="R160" s="213">
        <f>Q160*H160</f>
        <v>0.0068000000000000005</v>
      </c>
      <c r="S160" s="213">
        <v>0</v>
      </c>
      <c r="T160" s="214">
        <f>S160*H160</f>
        <v>0</v>
      </c>
      <c r="AR160" s="15" t="s">
        <v>138</v>
      </c>
      <c r="AT160" s="15" t="s">
        <v>133</v>
      </c>
      <c r="AU160" s="15" t="s">
        <v>84</v>
      </c>
      <c r="AY160" s="15" t="s">
        <v>131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82</v>
      </c>
      <c r="BK160" s="215">
        <f>ROUND(I160*H160,2)</f>
        <v>0</v>
      </c>
      <c r="BL160" s="15" t="s">
        <v>138</v>
      </c>
      <c r="BM160" s="15" t="s">
        <v>259</v>
      </c>
    </row>
    <row r="161" s="11" customFormat="1">
      <c r="B161" s="219"/>
      <c r="C161" s="220"/>
      <c r="D161" s="216" t="s">
        <v>142</v>
      </c>
      <c r="E161" s="221" t="s">
        <v>21</v>
      </c>
      <c r="F161" s="222" t="s">
        <v>147</v>
      </c>
      <c r="G161" s="220"/>
      <c r="H161" s="223">
        <v>20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142</v>
      </c>
      <c r="AU161" s="229" t="s">
        <v>84</v>
      </c>
      <c r="AV161" s="11" t="s">
        <v>84</v>
      </c>
      <c r="AW161" s="11" t="s">
        <v>34</v>
      </c>
      <c r="AX161" s="11" t="s">
        <v>82</v>
      </c>
      <c r="AY161" s="229" t="s">
        <v>131</v>
      </c>
    </row>
    <row r="162" s="1" customFormat="1" ht="22.5" customHeight="1">
      <c r="B162" s="36"/>
      <c r="C162" s="204" t="s">
        <v>260</v>
      </c>
      <c r="D162" s="204" t="s">
        <v>133</v>
      </c>
      <c r="E162" s="205" t="s">
        <v>261</v>
      </c>
      <c r="F162" s="206" t="s">
        <v>262</v>
      </c>
      <c r="G162" s="207" t="s">
        <v>136</v>
      </c>
      <c r="H162" s="208">
        <v>20</v>
      </c>
      <c r="I162" s="209"/>
      <c r="J162" s="210">
        <f>ROUND(I162*H162,2)</f>
        <v>0</v>
      </c>
      <c r="K162" s="206" t="s">
        <v>137</v>
      </c>
      <c r="L162" s="41"/>
      <c r="M162" s="211" t="s">
        <v>21</v>
      </c>
      <c r="N162" s="212" t="s">
        <v>45</v>
      </c>
      <c r="O162" s="77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15" t="s">
        <v>138</v>
      </c>
      <c r="AT162" s="15" t="s">
        <v>133</v>
      </c>
      <c r="AU162" s="15" t="s">
        <v>84</v>
      </c>
      <c r="AY162" s="15" t="s">
        <v>131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82</v>
      </c>
      <c r="BK162" s="215">
        <f>ROUND(I162*H162,2)</f>
        <v>0</v>
      </c>
      <c r="BL162" s="15" t="s">
        <v>138</v>
      </c>
      <c r="BM162" s="15" t="s">
        <v>263</v>
      </c>
    </row>
    <row r="163" s="11" customFormat="1">
      <c r="B163" s="219"/>
      <c r="C163" s="220"/>
      <c r="D163" s="216" t="s">
        <v>142</v>
      </c>
      <c r="E163" s="221" t="s">
        <v>21</v>
      </c>
      <c r="F163" s="222" t="s">
        <v>147</v>
      </c>
      <c r="G163" s="220"/>
      <c r="H163" s="223">
        <v>20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142</v>
      </c>
      <c r="AU163" s="229" t="s">
        <v>84</v>
      </c>
      <c r="AV163" s="11" t="s">
        <v>84</v>
      </c>
      <c r="AW163" s="11" t="s">
        <v>34</v>
      </c>
      <c r="AX163" s="11" t="s">
        <v>82</v>
      </c>
      <c r="AY163" s="229" t="s">
        <v>131</v>
      </c>
    </row>
    <row r="164" s="10" customFormat="1" ht="22.8" customHeight="1">
      <c r="B164" s="188"/>
      <c r="C164" s="189"/>
      <c r="D164" s="190" t="s">
        <v>73</v>
      </c>
      <c r="E164" s="202" t="s">
        <v>176</v>
      </c>
      <c r="F164" s="202" t="s">
        <v>264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SUM(P165:P166)</f>
        <v>0</v>
      </c>
      <c r="Q164" s="196"/>
      <c r="R164" s="197">
        <f>SUM(R165:R166)</f>
        <v>0.090160000000000004</v>
      </c>
      <c r="S164" s="196"/>
      <c r="T164" s="198">
        <f>SUM(T165:T166)</f>
        <v>0</v>
      </c>
      <c r="AR164" s="199" t="s">
        <v>82</v>
      </c>
      <c r="AT164" s="200" t="s">
        <v>73</v>
      </c>
      <c r="AU164" s="200" t="s">
        <v>82</v>
      </c>
      <c r="AY164" s="199" t="s">
        <v>131</v>
      </c>
      <c r="BK164" s="201">
        <f>SUM(BK165:BK166)</f>
        <v>0</v>
      </c>
    </row>
    <row r="165" s="1" customFormat="1" ht="16.5" customHeight="1">
      <c r="B165" s="36"/>
      <c r="C165" s="204" t="s">
        <v>265</v>
      </c>
      <c r="D165" s="204" t="s">
        <v>133</v>
      </c>
      <c r="E165" s="205" t="s">
        <v>266</v>
      </c>
      <c r="F165" s="206" t="s">
        <v>267</v>
      </c>
      <c r="G165" s="207" t="s">
        <v>159</v>
      </c>
      <c r="H165" s="208">
        <v>8</v>
      </c>
      <c r="I165" s="209"/>
      <c r="J165" s="210">
        <f>ROUND(I165*H165,2)</f>
        <v>0</v>
      </c>
      <c r="K165" s="206" t="s">
        <v>137</v>
      </c>
      <c r="L165" s="41"/>
      <c r="M165" s="211" t="s">
        <v>21</v>
      </c>
      <c r="N165" s="212" t="s">
        <v>45</v>
      </c>
      <c r="O165" s="77"/>
      <c r="P165" s="213">
        <f>O165*H165</f>
        <v>0</v>
      </c>
      <c r="Q165" s="213">
        <v>0.00046999999999999999</v>
      </c>
      <c r="R165" s="213">
        <f>Q165*H165</f>
        <v>0.0037599999999999999</v>
      </c>
      <c r="S165" s="213">
        <v>0</v>
      </c>
      <c r="T165" s="214">
        <f>S165*H165</f>
        <v>0</v>
      </c>
      <c r="AR165" s="15" t="s">
        <v>138</v>
      </c>
      <c r="AT165" s="15" t="s">
        <v>133</v>
      </c>
      <c r="AU165" s="15" t="s">
        <v>84</v>
      </c>
      <c r="AY165" s="15" t="s">
        <v>131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82</v>
      </c>
      <c r="BK165" s="215">
        <f>ROUND(I165*H165,2)</f>
        <v>0</v>
      </c>
      <c r="BL165" s="15" t="s">
        <v>138</v>
      </c>
      <c r="BM165" s="15" t="s">
        <v>268</v>
      </c>
    </row>
    <row r="166" s="1" customFormat="1" ht="16.5" customHeight="1">
      <c r="B166" s="36"/>
      <c r="C166" s="230" t="s">
        <v>269</v>
      </c>
      <c r="D166" s="230" t="s">
        <v>189</v>
      </c>
      <c r="E166" s="231" t="s">
        <v>270</v>
      </c>
      <c r="F166" s="232" t="s">
        <v>271</v>
      </c>
      <c r="G166" s="233" t="s">
        <v>159</v>
      </c>
      <c r="H166" s="234">
        <v>8</v>
      </c>
      <c r="I166" s="235"/>
      <c r="J166" s="236">
        <f>ROUND(I166*H166,2)</f>
        <v>0</v>
      </c>
      <c r="K166" s="232" t="s">
        <v>137</v>
      </c>
      <c r="L166" s="237"/>
      <c r="M166" s="238" t="s">
        <v>21</v>
      </c>
      <c r="N166" s="239" t="s">
        <v>45</v>
      </c>
      <c r="O166" s="77"/>
      <c r="P166" s="213">
        <f>O166*H166</f>
        <v>0</v>
      </c>
      <c r="Q166" s="213">
        <v>0.010800000000000001</v>
      </c>
      <c r="R166" s="213">
        <f>Q166*H166</f>
        <v>0.086400000000000005</v>
      </c>
      <c r="S166" s="213">
        <v>0</v>
      </c>
      <c r="T166" s="214">
        <f>S166*H166</f>
        <v>0</v>
      </c>
      <c r="AR166" s="15" t="s">
        <v>176</v>
      </c>
      <c r="AT166" s="15" t="s">
        <v>189</v>
      </c>
      <c r="AU166" s="15" t="s">
        <v>84</v>
      </c>
      <c r="AY166" s="15" t="s">
        <v>131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82</v>
      </c>
      <c r="BK166" s="215">
        <f>ROUND(I166*H166,2)</f>
        <v>0</v>
      </c>
      <c r="BL166" s="15" t="s">
        <v>138</v>
      </c>
      <c r="BM166" s="15" t="s">
        <v>272</v>
      </c>
    </row>
    <row r="167" s="10" customFormat="1" ht="22.8" customHeight="1">
      <c r="B167" s="188"/>
      <c r="C167" s="189"/>
      <c r="D167" s="190" t="s">
        <v>73</v>
      </c>
      <c r="E167" s="202" t="s">
        <v>182</v>
      </c>
      <c r="F167" s="202" t="s">
        <v>273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P168+SUM(P169:P179)</f>
        <v>0</v>
      </c>
      <c r="Q167" s="196"/>
      <c r="R167" s="197">
        <f>R168+SUM(R169:R179)</f>
        <v>2.4239999999999999</v>
      </c>
      <c r="S167" s="196"/>
      <c r="T167" s="198">
        <f>T168+SUM(T169:T179)</f>
        <v>0.78000000000000003</v>
      </c>
      <c r="AR167" s="199" t="s">
        <v>82</v>
      </c>
      <c r="AT167" s="200" t="s">
        <v>73</v>
      </c>
      <c r="AU167" s="200" t="s">
        <v>82</v>
      </c>
      <c r="AY167" s="199" t="s">
        <v>131</v>
      </c>
      <c r="BK167" s="201">
        <f>BK168+SUM(BK169:BK179)</f>
        <v>0</v>
      </c>
    </row>
    <row r="168" s="1" customFormat="1" ht="22.5" customHeight="1">
      <c r="B168" s="36"/>
      <c r="C168" s="204" t="s">
        <v>274</v>
      </c>
      <c r="D168" s="204" t="s">
        <v>133</v>
      </c>
      <c r="E168" s="205" t="s">
        <v>275</v>
      </c>
      <c r="F168" s="206" t="s">
        <v>276</v>
      </c>
      <c r="G168" s="207" t="s">
        <v>159</v>
      </c>
      <c r="H168" s="208">
        <v>16</v>
      </c>
      <c r="I168" s="209"/>
      <c r="J168" s="210">
        <f>ROUND(I168*H168,2)</f>
        <v>0</v>
      </c>
      <c r="K168" s="206" t="s">
        <v>137</v>
      </c>
      <c r="L168" s="41"/>
      <c r="M168" s="211" t="s">
        <v>21</v>
      </c>
      <c r="N168" s="212" t="s">
        <v>45</v>
      </c>
      <c r="O168" s="77"/>
      <c r="P168" s="213">
        <f>O168*H168</f>
        <v>0</v>
      </c>
      <c r="Q168" s="213">
        <v>0.1295</v>
      </c>
      <c r="R168" s="213">
        <f>Q168*H168</f>
        <v>2.0720000000000001</v>
      </c>
      <c r="S168" s="213">
        <v>0</v>
      </c>
      <c r="T168" s="214">
        <f>S168*H168</f>
        <v>0</v>
      </c>
      <c r="AR168" s="15" t="s">
        <v>138</v>
      </c>
      <c r="AT168" s="15" t="s">
        <v>133</v>
      </c>
      <c r="AU168" s="15" t="s">
        <v>84</v>
      </c>
      <c r="AY168" s="15" t="s">
        <v>131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82</v>
      </c>
      <c r="BK168" s="215">
        <f>ROUND(I168*H168,2)</f>
        <v>0</v>
      </c>
      <c r="BL168" s="15" t="s">
        <v>138</v>
      </c>
      <c r="BM168" s="15" t="s">
        <v>277</v>
      </c>
    </row>
    <row r="169" s="1" customFormat="1">
      <c r="B169" s="36"/>
      <c r="C169" s="37"/>
      <c r="D169" s="216" t="s">
        <v>140</v>
      </c>
      <c r="E169" s="37"/>
      <c r="F169" s="217" t="s">
        <v>278</v>
      </c>
      <c r="G169" s="37"/>
      <c r="H169" s="37"/>
      <c r="I169" s="128"/>
      <c r="J169" s="37"/>
      <c r="K169" s="37"/>
      <c r="L169" s="41"/>
      <c r="M169" s="218"/>
      <c r="N169" s="77"/>
      <c r="O169" s="77"/>
      <c r="P169" s="77"/>
      <c r="Q169" s="77"/>
      <c r="R169" s="77"/>
      <c r="S169" s="77"/>
      <c r="T169" s="78"/>
      <c r="AT169" s="15" t="s">
        <v>140</v>
      </c>
      <c r="AU169" s="15" t="s">
        <v>84</v>
      </c>
    </row>
    <row r="170" s="11" customFormat="1">
      <c r="B170" s="219"/>
      <c r="C170" s="220"/>
      <c r="D170" s="216" t="s">
        <v>142</v>
      </c>
      <c r="E170" s="221" t="s">
        <v>21</v>
      </c>
      <c r="F170" s="222" t="s">
        <v>223</v>
      </c>
      <c r="G170" s="220"/>
      <c r="H170" s="223">
        <v>16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142</v>
      </c>
      <c r="AU170" s="229" t="s">
        <v>84</v>
      </c>
      <c r="AV170" s="11" t="s">
        <v>84</v>
      </c>
      <c r="AW170" s="11" t="s">
        <v>34</v>
      </c>
      <c r="AX170" s="11" t="s">
        <v>82</v>
      </c>
      <c r="AY170" s="229" t="s">
        <v>131</v>
      </c>
    </row>
    <row r="171" s="1" customFormat="1" ht="16.5" customHeight="1">
      <c r="B171" s="36"/>
      <c r="C171" s="230" t="s">
        <v>279</v>
      </c>
      <c r="D171" s="230" t="s">
        <v>189</v>
      </c>
      <c r="E171" s="231" t="s">
        <v>280</v>
      </c>
      <c r="F171" s="232" t="s">
        <v>281</v>
      </c>
      <c r="G171" s="233" t="s">
        <v>159</v>
      </c>
      <c r="H171" s="234">
        <v>16</v>
      </c>
      <c r="I171" s="235"/>
      <c r="J171" s="236">
        <f>ROUND(I171*H171,2)</f>
        <v>0</v>
      </c>
      <c r="K171" s="232" t="s">
        <v>137</v>
      </c>
      <c r="L171" s="237"/>
      <c r="M171" s="238" t="s">
        <v>21</v>
      </c>
      <c r="N171" s="239" t="s">
        <v>45</v>
      </c>
      <c r="O171" s="77"/>
      <c r="P171" s="213">
        <f>O171*H171</f>
        <v>0</v>
      </c>
      <c r="Q171" s="213">
        <v>0.021999999999999999</v>
      </c>
      <c r="R171" s="213">
        <f>Q171*H171</f>
        <v>0.35199999999999998</v>
      </c>
      <c r="S171" s="213">
        <v>0</v>
      </c>
      <c r="T171" s="214">
        <f>S171*H171</f>
        <v>0</v>
      </c>
      <c r="AR171" s="15" t="s">
        <v>176</v>
      </c>
      <c r="AT171" s="15" t="s">
        <v>189</v>
      </c>
      <c r="AU171" s="15" t="s">
        <v>84</v>
      </c>
      <c r="AY171" s="15" t="s">
        <v>131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82</v>
      </c>
      <c r="BK171" s="215">
        <f>ROUND(I171*H171,2)</f>
        <v>0</v>
      </c>
      <c r="BL171" s="15" t="s">
        <v>138</v>
      </c>
      <c r="BM171" s="15" t="s">
        <v>282</v>
      </c>
    </row>
    <row r="172" s="11" customFormat="1">
      <c r="B172" s="219"/>
      <c r="C172" s="220"/>
      <c r="D172" s="216" t="s">
        <v>142</v>
      </c>
      <c r="E172" s="221" t="s">
        <v>21</v>
      </c>
      <c r="F172" s="222" t="s">
        <v>223</v>
      </c>
      <c r="G172" s="220"/>
      <c r="H172" s="223">
        <v>16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142</v>
      </c>
      <c r="AU172" s="229" t="s">
        <v>84</v>
      </c>
      <c r="AV172" s="11" t="s">
        <v>84</v>
      </c>
      <c r="AW172" s="11" t="s">
        <v>34</v>
      </c>
      <c r="AX172" s="11" t="s">
        <v>82</v>
      </c>
      <c r="AY172" s="229" t="s">
        <v>131</v>
      </c>
    </row>
    <row r="173" s="1" customFormat="1" ht="16.5" customHeight="1">
      <c r="B173" s="36"/>
      <c r="C173" s="204" t="s">
        <v>283</v>
      </c>
      <c r="D173" s="204" t="s">
        <v>133</v>
      </c>
      <c r="E173" s="205" t="s">
        <v>284</v>
      </c>
      <c r="F173" s="206" t="s">
        <v>285</v>
      </c>
      <c r="G173" s="207" t="s">
        <v>159</v>
      </c>
      <c r="H173" s="208">
        <v>80</v>
      </c>
      <c r="I173" s="209"/>
      <c r="J173" s="210">
        <f>ROUND(I173*H173,2)</f>
        <v>0</v>
      </c>
      <c r="K173" s="206" t="s">
        <v>137</v>
      </c>
      <c r="L173" s="41"/>
      <c r="M173" s="211" t="s">
        <v>21</v>
      </c>
      <c r="N173" s="212" t="s">
        <v>45</v>
      </c>
      <c r="O173" s="77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15" t="s">
        <v>138</v>
      </c>
      <c r="AT173" s="15" t="s">
        <v>133</v>
      </c>
      <c r="AU173" s="15" t="s">
        <v>84</v>
      </c>
      <c r="AY173" s="15" t="s">
        <v>131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5" t="s">
        <v>82</v>
      </c>
      <c r="BK173" s="215">
        <f>ROUND(I173*H173,2)</f>
        <v>0</v>
      </c>
      <c r="BL173" s="15" t="s">
        <v>138</v>
      </c>
      <c r="BM173" s="15" t="s">
        <v>286</v>
      </c>
    </row>
    <row r="174" s="1" customFormat="1">
      <c r="B174" s="36"/>
      <c r="C174" s="37"/>
      <c r="D174" s="216" t="s">
        <v>140</v>
      </c>
      <c r="E174" s="37"/>
      <c r="F174" s="217" t="s">
        <v>287</v>
      </c>
      <c r="G174" s="37"/>
      <c r="H174" s="37"/>
      <c r="I174" s="128"/>
      <c r="J174" s="37"/>
      <c r="K174" s="37"/>
      <c r="L174" s="41"/>
      <c r="M174" s="218"/>
      <c r="N174" s="77"/>
      <c r="O174" s="77"/>
      <c r="P174" s="77"/>
      <c r="Q174" s="77"/>
      <c r="R174" s="77"/>
      <c r="S174" s="77"/>
      <c r="T174" s="78"/>
      <c r="AT174" s="15" t="s">
        <v>140</v>
      </c>
      <c r="AU174" s="15" t="s">
        <v>84</v>
      </c>
    </row>
    <row r="175" s="11" customFormat="1">
      <c r="B175" s="219"/>
      <c r="C175" s="220"/>
      <c r="D175" s="216" t="s">
        <v>142</v>
      </c>
      <c r="E175" s="221" t="s">
        <v>21</v>
      </c>
      <c r="F175" s="222" t="s">
        <v>288</v>
      </c>
      <c r="G175" s="220"/>
      <c r="H175" s="223">
        <v>80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142</v>
      </c>
      <c r="AU175" s="229" t="s">
        <v>84</v>
      </c>
      <c r="AV175" s="11" t="s">
        <v>84</v>
      </c>
      <c r="AW175" s="11" t="s">
        <v>34</v>
      </c>
      <c r="AX175" s="11" t="s">
        <v>82</v>
      </c>
      <c r="AY175" s="229" t="s">
        <v>131</v>
      </c>
    </row>
    <row r="176" s="1" customFormat="1" ht="16.5" customHeight="1">
      <c r="B176" s="36"/>
      <c r="C176" s="204" t="s">
        <v>289</v>
      </c>
      <c r="D176" s="204" t="s">
        <v>133</v>
      </c>
      <c r="E176" s="205" t="s">
        <v>290</v>
      </c>
      <c r="F176" s="206" t="s">
        <v>291</v>
      </c>
      <c r="G176" s="207" t="s">
        <v>171</v>
      </c>
      <c r="H176" s="208">
        <v>0.29999999999999999</v>
      </c>
      <c r="I176" s="209"/>
      <c r="J176" s="210">
        <f>ROUND(I176*H176,2)</f>
        <v>0</v>
      </c>
      <c r="K176" s="206" t="s">
        <v>137</v>
      </c>
      <c r="L176" s="41"/>
      <c r="M176" s="211" t="s">
        <v>21</v>
      </c>
      <c r="N176" s="212" t="s">
        <v>45</v>
      </c>
      <c r="O176" s="77"/>
      <c r="P176" s="213">
        <f>O176*H176</f>
        <v>0</v>
      </c>
      <c r="Q176" s="213">
        <v>0</v>
      </c>
      <c r="R176" s="213">
        <f>Q176*H176</f>
        <v>0</v>
      </c>
      <c r="S176" s="213">
        <v>2.6000000000000001</v>
      </c>
      <c r="T176" s="214">
        <f>S176*H176</f>
        <v>0.78000000000000003</v>
      </c>
      <c r="AR176" s="15" t="s">
        <v>138</v>
      </c>
      <c r="AT176" s="15" t="s">
        <v>133</v>
      </c>
      <c r="AU176" s="15" t="s">
        <v>84</v>
      </c>
      <c r="AY176" s="15" t="s">
        <v>131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82</v>
      </c>
      <c r="BK176" s="215">
        <f>ROUND(I176*H176,2)</f>
        <v>0</v>
      </c>
      <c r="BL176" s="15" t="s">
        <v>138</v>
      </c>
      <c r="BM176" s="15" t="s">
        <v>292</v>
      </c>
    </row>
    <row r="177" s="1" customFormat="1">
      <c r="B177" s="36"/>
      <c r="C177" s="37"/>
      <c r="D177" s="216" t="s">
        <v>140</v>
      </c>
      <c r="E177" s="37"/>
      <c r="F177" s="217" t="s">
        <v>293</v>
      </c>
      <c r="G177" s="37"/>
      <c r="H177" s="37"/>
      <c r="I177" s="128"/>
      <c r="J177" s="37"/>
      <c r="K177" s="37"/>
      <c r="L177" s="41"/>
      <c r="M177" s="218"/>
      <c r="N177" s="77"/>
      <c r="O177" s="77"/>
      <c r="P177" s="77"/>
      <c r="Q177" s="77"/>
      <c r="R177" s="77"/>
      <c r="S177" s="77"/>
      <c r="T177" s="78"/>
      <c r="AT177" s="15" t="s">
        <v>140</v>
      </c>
      <c r="AU177" s="15" t="s">
        <v>84</v>
      </c>
    </row>
    <row r="178" s="11" customFormat="1">
      <c r="B178" s="219"/>
      <c r="C178" s="220"/>
      <c r="D178" s="216" t="s">
        <v>142</v>
      </c>
      <c r="E178" s="221" t="s">
        <v>21</v>
      </c>
      <c r="F178" s="222" t="s">
        <v>294</v>
      </c>
      <c r="G178" s="220"/>
      <c r="H178" s="223">
        <v>0.29999999999999999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142</v>
      </c>
      <c r="AU178" s="229" t="s">
        <v>84</v>
      </c>
      <c r="AV178" s="11" t="s">
        <v>84</v>
      </c>
      <c r="AW178" s="11" t="s">
        <v>34</v>
      </c>
      <c r="AX178" s="11" t="s">
        <v>82</v>
      </c>
      <c r="AY178" s="229" t="s">
        <v>131</v>
      </c>
    </row>
    <row r="179" s="10" customFormat="1" ht="20.88" customHeight="1">
      <c r="B179" s="188"/>
      <c r="C179" s="189"/>
      <c r="D179" s="190" t="s">
        <v>73</v>
      </c>
      <c r="E179" s="202" t="s">
        <v>295</v>
      </c>
      <c r="F179" s="202" t="s">
        <v>296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SUM(P180:P208)</f>
        <v>0</v>
      </c>
      <c r="Q179" s="196"/>
      <c r="R179" s="197">
        <f>SUM(R180:R208)</f>
        <v>0</v>
      </c>
      <c r="S179" s="196"/>
      <c r="T179" s="198">
        <f>SUM(T180:T208)</f>
        <v>0</v>
      </c>
      <c r="AR179" s="199" t="s">
        <v>82</v>
      </c>
      <c r="AT179" s="200" t="s">
        <v>73</v>
      </c>
      <c r="AU179" s="200" t="s">
        <v>84</v>
      </c>
      <c r="AY179" s="199" t="s">
        <v>131</v>
      </c>
      <c r="BK179" s="201">
        <f>SUM(BK180:BK208)</f>
        <v>0</v>
      </c>
    </row>
    <row r="180" s="1" customFormat="1" ht="22.5" customHeight="1">
      <c r="B180" s="36"/>
      <c r="C180" s="204" t="s">
        <v>297</v>
      </c>
      <c r="D180" s="204" t="s">
        <v>133</v>
      </c>
      <c r="E180" s="205" t="s">
        <v>298</v>
      </c>
      <c r="F180" s="206" t="s">
        <v>299</v>
      </c>
      <c r="G180" s="207" t="s">
        <v>300</v>
      </c>
      <c r="H180" s="208">
        <v>60</v>
      </c>
      <c r="I180" s="209"/>
      <c r="J180" s="210">
        <f>ROUND(I180*H180,2)</f>
        <v>0</v>
      </c>
      <c r="K180" s="206" t="s">
        <v>21</v>
      </c>
      <c r="L180" s="41"/>
      <c r="M180" s="211" t="s">
        <v>21</v>
      </c>
      <c r="N180" s="212" t="s">
        <v>45</v>
      </c>
      <c r="O180" s="77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15" t="s">
        <v>138</v>
      </c>
      <c r="AT180" s="15" t="s">
        <v>133</v>
      </c>
      <c r="AU180" s="15" t="s">
        <v>148</v>
      </c>
      <c r="AY180" s="15" t="s">
        <v>131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82</v>
      </c>
      <c r="BK180" s="215">
        <f>ROUND(I180*H180,2)</f>
        <v>0</v>
      </c>
      <c r="BL180" s="15" t="s">
        <v>138</v>
      </c>
      <c r="BM180" s="15" t="s">
        <v>301</v>
      </c>
    </row>
    <row r="181" s="1" customFormat="1">
      <c r="B181" s="36"/>
      <c r="C181" s="37"/>
      <c r="D181" s="216" t="s">
        <v>173</v>
      </c>
      <c r="E181" s="37"/>
      <c r="F181" s="217" t="s">
        <v>302</v>
      </c>
      <c r="G181" s="37"/>
      <c r="H181" s="37"/>
      <c r="I181" s="128"/>
      <c r="J181" s="37"/>
      <c r="K181" s="37"/>
      <c r="L181" s="41"/>
      <c r="M181" s="218"/>
      <c r="N181" s="77"/>
      <c r="O181" s="77"/>
      <c r="P181" s="77"/>
      <c r="Q181" s="77"/>
      <c r="R181" s="77"/>
      <c r="S181" s="77"/>
      <c r="T181" s="78"/>
      <c r="AT181" s="15" t="s">
        <v>173</v>
      </c>
      <c r="AU181" s="15" t="s">
        <v>148</v>
      </c>
    </row>
    <row r="182" s="11" customFormat="1">
      <c r="B182" s="219"/>
      <c r="C182" s="220"/>
      <c r="D182" s="216" t="s">
        <v>142</v>
      </c>
      <c r="E182" s="221" t="s">
        <v>21</v>
      </c>
      <c r="F182" s="222" t="s">
        <v>303</v>
      </c>
      <c r="G182" s="220"/>
      <c r="H182" s="223">
        <v>60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142</v>
      </c>
      <c r="AU182" s="229" t="s">
        <v>148</v>
      </c>
      <c r="AV182" s="11" t="s">
        <v>84</v>
      </c>
      <c r="AW182" s="11" t="s">
        <v>34</v>
      </c>
      <c r="AX182" s="11" t="s">
        <v>82</v>
      </c>
      <c r="AY182" s="229" t="s">
        <v>131</v>
      </c>
    </row>
    <row r="183" s="1" customFormat="1" ht="22.5" customHeight="1">
      <c r="B183" s="36"/>
      <c r="C183" s="204" t="s">
        <v>304</v>
      </c>
      <c r="D183" s="204" t="s">
        <v>133</v>
      </c>
      <c r="E183" s="205" t="s">
        <v>305</v>
      </c>
      <c r="F183" s="206" t="s">
        <v>306</v>
      </c>
      <c r="G183" s="207" t="s">
        <v>300</v>
      </c>
      <c r="H183" s="208">
        <v>60</v>
      </c>
      <c r="I183" s="209"/>
      <c r="J183" s="210">
        <f>ROUND(I183*H183,2)</f>
        <v>0</v>
      </c>
      <c r="K183" s="206" t="s">
        <v>21</v>
      </c>
      <c r="L183" s="41"/>
      <c r="M183" s="211" t="s">
        <v>21</v>
      </c>
      <c r="N183" s="212" t="s">
        <v>45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138</v>
      </c>
      <c r="AT183" s="15" t="s">
        <v>133</v>
      </c>
      <c r="AU183" s="15" t="s">
        <v>148</v>
      </c>
      <c r="AY183" s="15" t="s">
        <v>131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82</v>
      </c>
      <c r="BK183" s="215">
        <f>ROUND(I183*H183,2)</f>
        <v>0</v>
      </c>
      <c r="BL183" s="15" t="s">
        <v>138</v>
      </c>
      <c r="BM183" s="15" t="s">
        <v>307</v>
      </c>
    </row>
    <row r="184" s="1" customFormat="1">
      <c r="B184" s="36"/>
      <c r="C184" s="37"/>
      <c r="D184" s="216" t="s">
        <v>173</v>
      </c>
      <c r="E184" s="37"/>
      <c r="F184" s="217" t="s">
        <v>302</v>
      </c>
      <c r="G184" s="37"/>
      <c r="H184" s="37"/>
      <c r="I184" s="128"/>
      <c r="J184" s="37"/>
      <c r="K184" s="37"/>
      <c r="L184" s="41"/>
      <c r="M184" s="218"/>
      <c r="N184" s="77"/>
      <c r="O184" s="77"/>
      <c r="P184" s="77"/>
      <c r="Q184" s="77"/>
      <c r="R184" s="77"/>
      <c r="S184" s="77"/>
      <c r="T184" s="78"/>
      <c r="AT184" s="15" t="s">
        <v>173</v>
      </c>
      <c r="AU184" s="15" t="s">
        <v>148</v>
      </c>
    </row>
    <row r="185" s="1" customFormat="1" ht="16.5" customHeight="1">
      <c r="B185" s="36"/>
      <c r="C185" s="204" t="s">
        <v>308</v>
      </c>
      <c r="D185" s="204" t="s">
        <v>133</v>
      </c>
      <c r="E185" s="205" t="s">
        <v>309</v>
      </c>
      <c r="F185" s="206" t="s">
        <v>310</v>
      </c>
      <c r="G185" s="207" t="s">
        <v>226</v>
      </c>
      <c r="H185" s="208">
        <v>15.880000000000001</v>
      </c>
      <c r="I185" s="209"/>
      <c r="J185" s="210">
        <f>ROUND(I185*H185,2)</f>
        <v>0</v>
      </c>
      <c r="K185" s="206" t="s">
        <v>137</v>
      </c>
      <c r="L185" s="41"/>
      <c r="M185" s="211" t="s">
        <v>21</v>
      </c>
      <c r="N185" s="212" t="s">
        <v>45</v>
      </c>
      <c r="O185" s="7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AR185" s="15" t="s">
        <v>214</v>
      </c>
      <c r="AT185" s="15" t="s">
        <v>133</v>
      </c>
      <c r="AU185" s="15" t="s">
        <v>148</v>
      </c>
      <c r="AY185" s="15" t="s">
        <v>131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82</v>
      </c>
      <c r="BK185" s="215">
        <f>ROUND(I185*H185,2)</f>
        <v>0</v>
      </c>
      <c r="BL185" s="15" t="s">
        <v>214</v>
      </c>
      <c r="BM185" s="15" t="s">
        <v>311</v>
      </c>
    </row>
    <row r="186" s="1" customFormat="1">
      <c r="B186" s="36"/>
      <c r="C186" s="37"/>
      <c r="D186" s="216" t="s">
        <v>140</v>
      </c>
      <c r="E186" s="37"/>
      <c r="F186" s="217" t="s">
        <v>216</v>
      </c>
      <c r="G186" s="37"/>
      <c r="H186" s="37"/>
      <c r="I186" s="128"/>
      <c r="J186" s="37"/>
      <c r="K186" s="37"/>
      <c r="L186" s="41"/>
      <c r="M186" s="218"/>
      <c r="N186" s="77"/>
      <c r="O186" s="77"/>
      <c r="P186" s="77"/>
      <c r="Q186" s="77"/>
      <c r="R186" s="77"/>
      <c r="S186" s="77"/>
      <c r="T186" s="78"/>
      <c r="AT186" s="15" t="s">
        <v>140</v>
      </c>
      <c r="AU186" s="15" t="s">
        <v>148</v>
      </c>
    </row>
    <row r="187" s="1" customFormat="1">
      <c r="B187" s="36"/>
      <c r="C187" s="37"/>
      <c r="D187" s="216" t="s">
        <v>173</v>
      </c>
      <c r="E187" s="37"/>
      <c r="F187" s="217" t="s">
        <v>312</v>
      </c>
      <c r="G187" s="37"/>
      <c r="H187" s="37"/>
      <c r="I187" s="128"/>
      <c r="J187" s="37"/>
      <c r="K187" s="37"/>
      <c r="L187" s="41"/>
      <c r="M187" s="218"/>
      <c r="N187" s="77"/>
      <c r="O187" s="77"/>
      <c r="P187" s="77"/>
      <c r="Q187" s="77"/>
      <c r="R187" s="77"/>
      <c r="S187" s="77"/>
      <c r="T187" s="78"/>
      <c r="AT187" s="15" t="s">
        <v>173</v>
      </c>
      <c r="AU187" s="15" t="s">
        <v>148</v>
      </c>
    </row>
    <row r="188" s="12" customFormat="1">
      <c r="B188" s="240"/>
      <c r="C188" s="241"/>
      <c r="D188" s="216" t="s">
        <v>142</v>
      </c>
      <c r="E188" s="242" t="s">
        <v>21</v>
      </c>
      <c r="F188" s="243" t="s">
        <v>313</v>
      </c>
      <c r="G188" s="241"/>
      <c r="H188" s="242" t="s">
        <v>21</v>
      </c>
      <c r="I188" s="244"/>
      <c r="J188" s="241"/>
      <c r="K188" s="241"/>
      <c r="L188" s="245"/>
      <c r="M188" s="246"/>
      <c r="N188" s="247"/>
      <c r="O188" s="247"/>
      <c r="P188" s="247"/>
      <c r="Q188" s="247"/>
      <c r="R188" s="247"/>
      <c r="S188" s="247"/>
      <c r="T188" s="248"/>
      <c r="AT188" s="249" t="s">
        <v>142</v>
      </c>
      <c r="AU188" s="249" t="s">
        <v>148</v>
      </c>
      <c r="AV188" s="12" t="s">
        <v>82</v>
      </c>
      <c r="AW188" s="12" t="s">
        <v>34</v>
      </c>
      <c r="AX188" s="12" t="s">
        <v>74</v>
      </c>
      <c r="AY188" s="249" t="s">
        <v>131</v>
      </c>
    </row>
    <row r="189" s="11" customFormat="1">
      <c r="B189" s="219"/>
      <c r="C189" s="220"/>
      <c r="D189" s="216" t="s">
        <v>142</v>
      </c>
      <c r="E189" s="221" t="s">
        <v>21</v>
      </c>
      <c r="F189" s="222" t="s">
        <v>314</v>
      </c>
      <c r="G189" s="220"/>
      <c r="H189" s="223">
        <v>10.48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142</v>
      </c>
      <c r="AU189" s="229" t="s">
        <v>148</v>
      </c>
      <c r="AV189" s="11" t="s">
        <v>84</v>
      </c>
      <c r="AW189" s="11" t="s">
        <v>34</v>
      </c>
      <c r="AX189" s="11" t="s">
        <v>74</v>
      </c>
      <c r="AY189" s="229" t="s">
        <v>131</v>
      </c>
    </row>
    <row r="190" s="12" customFormat="1">
      <c r="B190" s="240"/>
      <c r="C190" s="241"/>
      <c r="D190" s="216" t="s">
        <v>142</v>
      </c>
      <c r="E190" s="242" t="s">
        <v>21</v>
      </c>
      <c r="F190" s="243" t="s">
        <v>315</v>
      </c>
      <c r="G190" s="241"/>
      <c r="H190" s="242" t="s">
        <v>21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142</v>
      </c>
      <c r="AU190" s="249" t="s">
        <v>148</v>
      </c>
      <c r="AV190" s="12" t="s">
        <v>82</v>
      </c>
      <c r="AW190" s="12" t="s">
        <v>34</v>
      </c>
      <c r="AX190" s="12" t="s">
        <v>74</v>
      </c>
      <c r="AY190" s="249" t="s">
        <v>131</v>
      </c>
    </row>
    <row r="191" s="11" customFormat="1">
      <c r="B191" s="219"/>
      <c r="C191" s="220"/>
      <c r="D191" s="216" t="s">
        <v>142</v>
      </c>
      <c r="E191" s="221" t="s">
        <v>21</v>
      </c>
      <c r="F191" s="222" t="s">
        <v>316</v>
      </c>
      <c r="G191" s="220"/>
      <c r="H191" s="223">
        <v>3.3999999999999999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142</v>
      </c>
      <c r="AU191" s="229" t="s">
        <v>148</v>
      </c>
      <c r="AV191" s="11" t="s">
        <v>84</v>
      </c>
      <c r="AW191" s="11" t="s">
        <v>34</v>
      </c>
      <c r="AX191" s="11" t="s">
        <v>74</v>
      </c>
      <c r="AY191" s="229" t="s">
        <v>131</v>
      </c>
    </row>
    <row r="192" s="12" customFormat="1">
      <c r="B192" s="240"/>
      <c r="C192" s="241"/>
      <c r="D192" s="216" t="s">
        <v>142</v>
      </c>
      <c r="E192" s="242" t="s">
        <v>21</v>
      </c>
      <c r="F192" s="243" t="s">
        <v>317</v>
      </c>
      <c r="G192" s="241"/>
      <c r="H192" s="242" t="s">
        <v>21</v>
      </c>
      <c r="I192" s="244"/>
      <c r="J192" s="241"/>
      <c r="K192" s="241"/>
      <c r="L192" s="245"/>
      <c r="M192" s="246"/>
      <c r="N192" s="247"/>
      <c r="O192" s="247"/>
      <c r="P192" s="247"/>
      <c r="Q192" s="247"/>
      <c r="R192" s="247"/>
      <c r="S192" s="247"/>
      <c r="T192" s="248"/>
      <c r="AT192" s="249" t="s">
        <v>142</v>
      </c>
      <c r="AU192" s="249" t="s">
        <v>148</v>
      </c>
      <c r="AV192" s="12" t="s">
        <v>82</v>
      </c>
      <c r="AW192" s="12" t="s">
        <v>34</v>
      </c>
      <c r="AX192" s="12" t="s">
        <v>74</v>
      </c>
      <c r="AY192" s="249" t="s">
        <v>131</v>
      </c>
    </row>
    <row r="193" s="11" customFormat="1">
      <c r="B193" s="219"/>
      <c r="C193" s="220"/>
      <c r="D193" s="216" t="s">
        <v>142</v>
      </c>
      <c r="E193" s="221" t="s">
        <v>21</v>
      </c>
      <c r="F193" s="222" t="s">
        <v>84</v>
      </c>
      <c r="G193" s="220"/>
      <c r="H193" s="223">
        <v>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142</v>
      </c>
      <c r="AU193" s="229" t="s">
        <v>148</v>
      </c>
      <c r="AV193" s="11" t="s">
        <v>84</v>
      </c>
      <c r="AW193" s="11" t="s">
        <v>34</v>
      </c>
      <c r="AX193" s="11" t="s">
        <v>74</v>
      </c>
      <c r="AY193" s="229" t="s">
        <v>131</v>
      </c>
    </row>
    <row r="194" s="1" customFormat="1" ht="22.5" customHeight="1">
      <c r="B194" s="36"/>
      <c r="C194" s="204" t="s">
        <v>318</v>
      </c>
      <c r="D194" s="204" t="s">
        <v>133</v>
      </c>
      <c r="E194" s="205" t="s">
        <v>319</v>
      </c>
      <c r="F194" s="206" t="s">
        <v>320</v>
      </c>
      <c r="G194" s="207" t="s">
        <v>226</v>
      </c>
      <c r="H194" s="208">
        <v>158.80000000000001</v>
      </c>
      <c r="I194" s="209"/>
      <c r="J194" s="210">
        <f>ROUND(I194*H194,2)</f>
        <v>0</v>
      </c>
      <c r="K194" s="206" t="s">
        <v>137</v>
      </c>
      <c r="L194" s="41"/>
      <c r="M194" s="211" t="s">
        <v>21</v>
      </c>
      <c r="N194" s="212" t="s">
        <v>45</v>
      </c>
      <c r="O194" s="7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5" t="s">
        <v>214</v>
      </c>
      <c r="AT194" s="15" t="s">
        <v>133</v>
      </c>
      <c r="AU194" s="15" t="s">
        <v>148</v>
      </c>
      <c r="AY194" s="15" t="s">
        <v>131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82</v>
      </c>
      <c r="BK194" s="215">
        <f>ROUND(I194*H194,2)</f>
        <v>0</v>
      </c>
      <c r="BL194" s="15" t="s">
        <v>214</v>
      </c>
      <c r="BM194" s="15" t="s">
        <v>321</v>
      </c>
    </row>
    <row r="195" s="1" customFormat="1">
      <c r="B195" s="36"/>
      <c r="C195" s="37"/>
      <c r="D195" s="216" t="s">
        <v>140</v>
      </c>
      <c r="E195" s="37"/>
      <c r="F195" s="217" t="s">
        <v>216</v>
      </c>
      <c r="G195" s="37"/>
      <c r="H195" s="37"/>
      <c r="I195" s="128"/>
      <c r="J195" s="37"/>
      <c r="K195" s="37"/>
      <c r="L195" s="41"/>
      <c r="M195" s="218"/>
      <c r="N195" s="77"/>
      <c r="O195" s="77"/>
      <c r="P195" s="77"/>
      <c r="Q195" s="77"/>
      <c r="R195" s="77"/>
      <c r="S195" s="77"/>
      <c r="T195" s="78"/>
      <c r="AT195" s="15" t="s">
        <v>140</v>
      </c>
      <c r="AU195" s="15" t="s">
        <v>148</v>
      </c>
    </row>
    <row r="196" s="11" customFormat="1">
      <c r="B196" s="219"/>
      <c r="C196" s="220"/>
      <c r="D196" s="216" t="s">
        <v>142</v>
      </c>
      <c r="E196" s="221" t="s">
        <v>21</v>
      </c>
      <c r="F196" s="222" t="s">
        <v>322</v>
      </c>
      <c r="G196" s="220"/>
      <c r="H196" s="223">
        <v>158.80000000000001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142</v>
      </c>
      <c r="AU196" s="229" t="s">
        <v>148</v>
      </c>
      <c r="AV196" s="11" t="s">
        <v>84</v>
      </c>
      <c r="AW196" s="11" t="s">
        <v>34</v>
      </c>
      <c r="AX196" s="11" t="s">
        <v>74</v>
      </c>
      <c r="AY196" s="229" t="s">
        <v>131</v>
      </c>
    </row>
    <row r="197" s="1" customFormat="1" ht="22.5" customHeight="1">
      <c r="B197" s="36"/>
      <c r="C197" s="204" t="s">
        <v>323</v>
      </c>
      <c r="D197" s="204" t="s">
        <v>133</v>
      </c>
      <c r="E197" s="205" t="s">
        <v>324</v>
      </c>
      <c r="F197" s="206" t="s">
        <v>325</v>
      </c>
      <c r="G197" s="207" t="s">
        <v>226</v>
      </c>
      <c r="H197" s="208">
        <v>10.48</v>
      </c>
      <c r="I197" s="209"/>
      <c r="J197" s="210">
        <f>ROUND(I197*H197,2)</f>
        <v>0</v>
      </c>
      <c r="K197" s="206" t="s">
        <v>137</v>
      </c>
      <c r="L197" s="41"/>
      <c r="M197" s="211" t="s">
        <v>21</v>
      </c>
      <c r="N197" s="212" t="s">
        <v>45</v>
      </c>
      <c r="O197" s="7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AR197" s="15" t="s">
        <v>138</v>
      </c>
      <c r="AT197" s="15" t="s">
        <v>133</v>
      </c>
      <c r="AU197" s="15" t="s">
        <v>148</v>
      </c>
      <c r="AY197" s="15" t="s">
        <v>131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82</v>
      </c>
      <c r="BK197" s="215">
        <f>ROUND(I197*H197,2)</f>
        <v>0</v>
      </c>
      <c r="BL197" s="15" t="s">
        <v>138</v>
      </c>
      <c r="BM197" s="15" t="s">
        <v>326</v>
      </c>
    </row>
    <row r="198" s="1" customFormat="1">
      <c r="B198" s="36"/>
      <c r="C198" s="37"/>
      <c r="D198" s="216" t="s">
        <v>140</v>
      </c>
      <c r="E198" s="37"/>
      <c r="F198" s="217" t="s">
        <v>327</v>
      </c>
      <c r="G198" s="37"/>
      <c r="H198" s="37"/>
      <c r="I198" s="128"/>
      <c r="J198" s="37"/>
      <c r="K198" s="37"/>
      <c r="L198" s="41"/>
      <c r="M198" s="218"/>
      <c r="N198" s="77"/>
      <c r="O198" s="77"/>
      <c r="P198" s="77"/>
      <c r="Q198" s="77"/>
      <c r="R198" s="77"/>
      <c r="S198" s="77"/>
      <c r="T198" s="78"/>
      <c r="AT198" s="15" t="s">
        <v>140</v>
      </c>
      <c r="AU198" s="15" t="s">
        <v>148</v>
      </c>
    </row>
    <row r="199" s="11" customFormat="1">
      <c r="B199" s="219"/>
      <c r="C199" s="220"/>
      <c r="D199" s="216" t="s">
        <v>142</v>
      </c>
      <c r="E199" s="221" t="s">
        <v>21</v>
      </c>
      <c r="F199" s="222" t="s">
        <v>314</v>
      </c>
      <c r="G199" s="220"/>
      <c r="H199" s="223">
        <v>10.48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142</v>
      </c>
      <c r="AU199" s="229" t="s">
        <v>148</v>
      </c>
      <c r="AV199" s="11" t="s">
        <v>84</v>
      </c>
      <c r="AW199" s="11" t="s">
        <v>34</v>
      </c>
      <c r="AX199" s="11" t="s">
        <v>82</v>
      </c>
      <c r="AY199" s="229" t="s">
        <v>131</v>
      </c>
    </row>
    <row r="200" s="1" customFormat="1" ht="22.5" customHeight="1">
      <c r="B200" s="36"/>
      <c r="C200" s="204" t="s">
        <v>328</v>
      </c>
      <c r="D200" s="204" t="s">
        <v>133</v>
      </c>
      <c r="E200" s="205" t="s">
        <v>329</v>
      </c>
      <c r="F200" s="206" t="s">
        <v>330</v>
      </c>
      <c r="G200" s="207" t="s">
        <v>226</v>
      </c>
      <c r="H200" s="208">
        <v>2</v>
      </c>
      <c r="I200" s="209"/>
      <c r="J200" s="210">
        <f>ROUND(I200*H200,2)</f>
        <v>0</v>
      </c>
      <c r="K200" s="206" t="s">
        <v>137</v>
      </c>
      <c r="L200" s="41"/>
      <c r="M200" s="211" t="s">
        <v>21</v>
      </c>
      <c r="N200" s="212" t="s">
        <v>45</v>
      </c>
      <c r="O200" s="77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15" t="s">
        <v>138</v>
      </c>
      <c r="AT200" s="15" t="s">
        <v>133</v>
      </c>
      <c r="AU200" s="15" t="s">
        <v>148</v>
      </c>
      <c r="AY200" s="15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82</v>
      </c>
      <c r="BK200" s="215">
        <f>ROUND(I200*H200,2)</f>
        <v>0</v>
      </c>
      <c r="BL200" s="15" t="s">
        <v>138</v>
      </c>
      <c r="BM200" s="15" t="s">
        <v>331</v>
      </c>
    </row>
    <row r="201" s="1" customFormat="1">
      <c r="B201" s="36"/>
      <c r="C201" s="37"/>
      <c r="D201" s="216" t="s">
        <v>140</v>
      </c>
      <c r="E201" s="37"/>
      <c r="F201" s="217" t="s">
        <v>327</v>
      </c>
      <c r="G201" s="37"/>
      <c r="H201" s="37"/>
      <c r="I201" s="128"/>
      <c r="J201" s="37"/>
      <c r="K201" s="37"/>
      <c r="L201" s="41"/>
      <c r="M201" s="218"/>
      <c r="N201" s="77"/>
      <c r="O201" s="77"/>
      <c r="P201" s="77"/>
      <c r="Q201" s="77"/>
      <c r="R201" s="77"/>
      <c r="S201" s="77"/>
      <c r="T201" s="78"/>
      <c r="AT201" s="15" t="s">
        <v>140</v>
      </c>
      <c r="AU201" s="15" t="s">
        <v>148</v>
      </c>
    </row>
    <row r="202" s="11" customFormat="1">
      <c r="B202" s="219"/>
      <c r="C202" s="220"/>
      <c r="D202" s="216" t="s">
        <v>142</v>
      </c>
      <c r="E202" s="221" t="s">
        <v>21</v>
      </c>
      <c r="F202" s="222" t="s">
        <v>84</v>
      </c>
      <c r="G202" s="220"/>
      <c r="H202" s="223">
        <v>2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142</v>
      </c>
      <c r="AU202" s="229" t="s">
        <v>148</v>
      </c>
      <c r="AV202" s="11" t="s">
        <v>84</v>
      </c>
      <c r="AW202" s="11" t="s">
        <v>34</v>
      </c>
      <c r="AX202" s="11" t="s">
        <v>82</v>
      </c>
      <c r="AY202" s="229" t="s">
        <v>131</v>
      </c>
    </row>
    <row r="203" s="1" customFormat="1" ht="22.5" customHeight="1">
      <c r="B203" s="36"/>
      <c r="C203" s="204" t="s">
        <v>332</v>
      </c>
      <c r="D203" s="204" t="s">
        <v>133</v>
      </c>
      <c r="E203" s="205" t="s">
        <v>333</v>
      </c>
      <c r="F203" s="206" t="s">
        <v>225</v>
      </c>
      <c r="G203" s="207" t="s">
        <v>226</v>
      </c>
      <c r="H203" s="208">
        <v>3.3999999999999999</v>
      </c>
      <c r="I203" s="209"/>
      <c r="J203" s="210">
        <f>ROUND(I203*H203,2)</f>
        <v>0</v>
      </c>
      <c r="K203" s="206" t="s">
        <v>137</v>
      </c>
      <c r="L203" s="41"/>
      <c r="M203" s="211" t="s">
        <v>21</v>
      </c>
      <c r="N203" s="212" t="s">
        <v>45</v>
      </c>
      <c r="O203" s="77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AR203" s="15" t="s">
        <v>138</v>
      </c>
      <c r="AT203" s="15" t="s">
        <v>133</v>
      </c>
      <c r="AU203" s="15" t="s">
        <v>148</v>
      </c>
      <c r="AY203" s="15" t="s">
        <v>131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82</v>
      </c>
      <c r="BK203" s="215">
        <f>ROUND(I203*H203,2)</f>
        <v>0</v>
      </c>
      <c r="BL203" s="15" t="s">
        <v>138</v>
      </c>
      <c r="BM203" s="15" t="s">
        <v>334</v>
      </c>
    </row>
    <row r="204" s="1" customFormat="1">
      <c r="B204" s="36"/>
      <c r="C204" s="37"/>
      <c r="D204" s="216" t="s">
        <v>140</v>
      </c>
      <c r="E204" s="37"/>
      <c r="F204" s="217" t="s">
        <v>327</v>
      </c>
      <c r="G204" s="37"/>
      <c r="H204" s="37"/>
      <c r="I204" s="128"/>
      <c r="J204" s="37"/>
      <c r="K204" s="37"/>
      <c r="L204" s="41"/>
      <c r="M204" s="218"/>
      <c r="N204" s="77"/>
      <c r="O204" s="77"/>
      <c r="P204" s="77"/>
      <c r="Q204" s="77"/>
      <c r="R204" s="77"/>
      <c r="S204" s="77"/>
      <c r="T204" s="78"/>
      <c r="AT204" s="15" t="s">
        <v>140</v>
      </c>
      <c r="AU204" s="15" t="s">
        <v>148</v>
      </c>
    </row>
    <row r="205" s="11" customFormat="1">
      <c r="B205" s="219"/>
      <c r="C205" s="220"/>
      <c r="D205" s="216" t="s">
        <v>142</v>
      </c>
      <c r="E205" s="221" t="s">
        <v>21</v>
      </c>
      <c r="F205" s="222" t="s">
        <v>316</v>
      </c>
      <c r="G205" s="220"/>
      <c r="H205" s="223">
        <v>3.3999999999999999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142</v>
      </c>
      <c r="AU205" s="229" t="s">
        <v>148</v>
      </c>
      <c r="AV205" s="11" t="s">
        <v>84</v>
      </c>
      <c r="AW205" s="11" t="s">
        <v>34</v>
      </c>
      <c r="AX205" s="11" t="s">
        <v>82</v>
      </c>
      <c r="AY205" s="229" t="s">
        <v>131</v>
      </c>
    </row>
    <row r="206" s="1" customFormat="1" ht="16.5" customHeight="1">
      <c r="B206" s="36"/>
      <c r="C206" s="204" t="s">
        <v>335</v>
      </c>
      <c r="D206" s="204" t="s">
        <v>133</v>
      </c>
      <c r="E206" s="205" t="s">
        <v>336</v>
      </c>
      <c r="F206" s="206" t="s">
        <v>337</v>
      </c>
      <c r="G206" s="207" t="s">
        <v>226</v>
      </c>
      <c r="H206" s="208">
        <v>47.606000000000002</v>
      </c>
      <c r="I206" s="209"/>
      <c r="J206" s="210">
        <f>ROUND(I206*H206,2)</f>
        <v>0</v>
      </c>
      <c r="K206" s="206" t="s">
        <v>21</v>
      </c>
      <c r="L206" s="41"/>
      <c r="M206" s="211" t="s">
        <v>21</v>
      </c>
      <c r="N206" s="212" t="s">
        <v>45</v>
      </c>
      <c r="O206" s="77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AR206" s="15" t="s">
        <v>138</v>
      </c>
      <c r="AT206" s="15" t="s">
        <v>133</v>
      </c>
      <c r="AU206" s="15" t="s">
        <v>148</v>
      </c>
      <c r="AY206" s="15" t="s">
        <v>131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82</v>
      </c>
      <c r="BK206" s="215">
        <f>ROUND(I206*H206,2)</f>
        <v>0</v>
      </c>
      <c r="BL206" s="15" t="s">
        <v>138</v>
      </c>
      <c r="BM206" s="15" t="s">
        <v>338</v>
      </c>
    </row>
    <row r="207" s="1" customFormat="1">
      <c r="B207" s="36"/>
      <c r="C207" s="37"/>
      <c r="D207" s="216" t="s">
        <v>173</v>
      </c>
      <c r="E207" s="37"/>
      <c r="F207" s="217" t="s">
        <v>302</v>
      </c>
      <c r="G207" s="37"/>
      <c r="H207" s="37"/>
      <c r="I207" s="128"/>
      <c r="J207" s="37"/>
      <c r="K207" s="37"/>
      <c r="L207" s="41"/>
      <c r="M207" s="218"/>
      <c r="N207" s="77"/>
      <c r="O207" s="77"/>
      <c r="P207" s="77"/>
      <c r="Q207" s="77"/>
      <c r="R207" s="77"/>
      <c r="S207" s="77"/>
      <c r="T207" s="78"/>
      <c r="AT207" s="15" t="s">
        <v>173</v>
      </c>
      <c r="AU207" s="15" t="s">
        <v>148</v>
      </c>
    </row>
    <row r="208" s="11" customFormat="1">
      <c r="B208" s="219"/>
      <c r="C208" s="220"/>
      <c r="D208" s="216" t="s">
        <v>142</v>
      </c>
      <c r="E208" s="221" t="s">
        <v>21</v>
      </c>
      <c r="F208" s="222" t="s">
        <v>339</v>
      </c>
      <c r="G208" s="220"/>
      <c r="H208" s="223">
        <v>47.606000000000002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142</v>
      </c>
      <c r="AU208" s="229" t="s">
        <v>148</v>
      </c>
      <c r="AV208" s="11" t="s">
        <v>84</v>
      </c>
      <c r="AW208" s="11" t="s">
        <v>34</v>
      </c>
      <c r="AX208" s="11" t="s">
        <v>82</v>
      </c>
      <c r="AY208" s="229" t="s">
        <v>131</v>
      </c>
    </row>
    <row r="209" s="10" customFormat="1" ht="25.92" customHeight="1">
      <c r="B209" s="188"/>
      <c r="C209" s="189"/>
      <c r="D209" s="190" t="s">
        <v>73</v>
      </c>
      <c r="E209" s="191" t="s">
        <v>340</v>
      </c>
      <c r="F209" s="191" t="s">
        <v>341</v>
      </c>
      <c r="G209" s="189"/>
      <c r="H209" s="189"/>
      <c r="I209" s="192"/>
      <c r="J209" s="193">
        <f>BK209</f>
        <v>0</v>
      </c>
      <c r="K209" s="189"/>
      <c r="L209" s="194"/>
      <c r="M209" s="195"/>
      <c r="N209" s="196"/>
      <c r="O209" s="196"/>
      <c r="P209" s="197">
        <f>P210+P215+P222+P225</f>
        <v>0</v>
      </c>
      <c r="Q209" s="196"/>
      <c r="R209" s="197">
        <f>R210+R215+R222+R225</f>
        <v>0.54400000000000004</v>
      </c>
      <c r="S209" s="196"/>
      <c r="T209" s="198">
        <f>T210+T215+T222+T225</f>
        <v>0</v>
      </c>
      <c r="AR209" s="199" t="s">
        <v>84</v>
      </c>
      <c r="AT209" s="200" t="s">
        <v>73</v>
      </c>
      <c r="AU209" s="200" t="s">
        <v>74</v>
      </c>
      <c r="AY209" s="199" t="s">
        <v>131</v>
      </c>
      <c r="BK209" s="201">
        <f>BK210+BK215+BK222+BK225</f>
        <v>0</v>
      </c>
    </row>
    <row r="210" s="10" customFormat="1" ht="22.8" customHeight="1">
      <c r="B210" s="188"/>
      <c r="C210" s="189"/>
      <c r="D210" s="190" t="s">
        <v>73</v>
      </c>
      <c r="E210" s="202" t="s">
        <v>342</v>
      </c>
      <c r="F210" s="202" t="s">
        <v>343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SUM(P211:P214)</f>
        <v>0</v>
      </c>
      <c r="Q210" s="196"/>
      <c r="R210" s="197">
        <f>SUM(R211:R214)</f>
        <v>0</v>
      </c>
      <c r="S210" s="196"/>
      <c r="T210" s="198">
        <f>SUM(T211:T214)</f>
        <v>0</v>
      </c>
      <c r="AR210" s="199" t="s">
        <v>84</v>
      </c>
      <c r="AT210" s="200" t="s">
        <v>73</v>
      </c>
      <c r="AU210" s="200" t="s">
        <v>82</v>
      </c>
      <c r="AY210" s="199" t="s">
        <v>131</v>
      </c>
      <c r="BK210" s="201">
        <f>SUM(BK211:BK214)</f>
        <v>0</v>
      </c>
    </row>
    <row r="211" s="1" customFormat="1" ht="22.5" customHeight="1">
      <c r="B211" s="36"/>
      <c r="C211" s="204" t="s">
        <v>344</v>
      </c>
      <c r="D211" s="204" t="s">
        <v>133</v>
      </c>
      <c r="E211" s="205" t="s">
        <v>345</v>
      </c>
      <c r="F211" s="206" t="s">
        <v>346</v>
      </c>
      <c r="G211" s="207" t="s">
        <v>240</v>
      </c>
      <c r="H211" s="208">
        <v>1</v>
      </c>
      <c r="I211" s="209"/>
      <c r="J211" s="210">
        <f>ROUND(I211*H211,2)</f>
        <v>0</v>
      </c>
      <c r="K211" s="206" t="s">
        <v>137</v>
      </c>
      <c r="L211" s="41"/>
      <c r="M211" s="211" t="s">
        <v>21</v>
      </c>
      <c r="N211" s="212" t="s">
        <v>45</v>
      </c>
      <c r="O211" s="77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AR211" s="15" t="s">
        <v>223</v>
      </c>
      <c r="AT211" s="15" t="s">
        <v>133</v>
      </c>
      <c r="AU211" s="15" t="s">
        <v>84</v>
      </c>
      <c r="AY211" s="15" t="s">
        <v>131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82</v>
      </c>
      <c r="BK211" s="215">
        <f>ROUND(I211*H211,2)</f>
        <v>0</v>
      </c>
      <c r="BL211" s="15" t="s">
        <v>223</v>
      </c>
      <c r="BM211" s="15" t="s">
        <v>347</v>
      </c>
    </row>
    <row r="212" s="1" customFormat="1">
      <c r="B212" s="36"/>
      <c r="C212" s="37"/>
      <c r="D212" s="216" t="s">
        <v>140</v>
      </c>
      <c r="E212" s="37"/>
      <c r="F212" s="217" t="s">
        <v>348</v>
      </c>
      <c r="G212" s="37"/>
      <c r="H212" s="37"/>
      <c r="I212" s="128"/>
      <c r="J212" s="37"/>
      <c r="K212" s="37"/>
      <c r="L212" s="41"/>
      <c r="M212" s="218"/>
      <c r="N212" s="77"/>
      <c r="O212" s="77"/>
      <c r="P212" s="77"/>
      <c r="Q212" s="77"/>
      <c r="R212" s="77"/>
      <c r="S212" s="77"/>
      <c r="T212" s="78"/>
      <c r="AT212" s="15" t="s">
        <v>140</v>
      </c>
      <c r="AU212" s="15" t="s">
        <v>84</v>
      </c>
    </row>
    <row r="213" s="1" customFormat="1">
      <c r="B213" s="36"/>
      <c r="C213" s="37"/>
      <c r="D213" s="216" t="s">
        <v>173</v>
      </c>
      <c r="E213" s="37"/>
      <c r="F213" s="217" t="s">
        <v>349</v>
      </c>
      <c r="G213" s="37"/>
      <c r="H213" s="37"/>
      <c r="I213" s="128"/>
      <c r="J213" s="37"/>
      <c r="K213" s="37"/>
      <c r="L213" s="41"/>
      <c r="M213" s="218"/>
      <c r="N213" s="77"/>
      <c r="O213" s="77"/>
      <c r="P213" s="77"/>
      <c r="Q213" s="77"/>
      <c r="R213" s="77"/>
      <c r="S213" s="77"/>
      <c r="T213" s="78"/>
      <c r="AT213" s="15" t="s">
        <v>173</v>
      </c>
      <c r="AU213" s="15" t="s">
        <v>84</v>
      </c>
    </row>
    <row r="214" s="11" customFormat="1">
      <c r="B214" s="219"/>
      <c r="C214" s="220"/>
      <c r="D214" s="216" t="s">
        <v>142</v>
      </c>
      <c r="E214" s="221" t="s">
        <v>21</v>
      </c>
      <c r="F214" s="222" t="s">
        <v>82</v>
      </c>
      <c r="G214" s="220"/>
      <c r="H214" s="223">
        <v>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142</v>
      </c>
      <c r="AU214" s="229" t="s">
        <v>84</v>
      </c>
      <c r="AV214" s="11" t="s">
        <v>84</v>
      </c>
      <c r="AW214" s="11" t="s">
        <v>34</v>
      </c>
      <c r="AX214" s="11" t="s">
        <v>82</v>
      </c>
      <c r="AY214" s="229" t="s">
        <v>131</v>
      </c>
    </row>
    <row r="215" s="10" customFormat="1" ht="22.8" customHeight="1">
      <c r="B215" s="188"/>
      <c r="C215" s="189"/>
      <c r="D215" s="190" t="s">
        <v>73</v>
      </c>
      <c r="E215" s="202" t="s">
        <v>350</v>
      </c>
      <c r="F215" s="202" t="s">
        <v>351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SUM(P216:P221)</f>
        <v>0</v>
      </c>
      <c r="Q215" s="196"/>
      <c r="R215" s="197">
        <f>SUM(R216:R221)</f>
        <v>0</v>
      </c>
      <c r="S215" s="196"/>
      <c r="T215" s="198">
        <f>SUM(T216:T221)</f>
        <v>0</v>
      </c>
      <c r="AR215" s="199" t="s">
        <v>84</v>
      </c>
      <c r="AT215" s="200" t="s">
        <v>73</v>
      </c>
      <c r="AU215" s="200" t="s">
        <v>82</v>
      </c>
      <c r="AY215" s="199" t="s">
        <v>131</v>
      </c>
      <c r="BK215" s="201">
        <f>SUM(BK216:BK221)</f>
        <v>0</v>
      </c>
    </row>
    <row r="216" s="1" customFormat="1" ht="33.75" customHeight="1">
      <c r="B216" s="36"/>
      <c r="C216" s="204" t="s">
        <v>352</v>
      </c>
      <c r="D216" s="204" t="s">
        <v>133</v>
      </c>
      <c r="E216" s="205" t="s">
        <v>353</v>
      </c>
      <c r="F216" s="206" t="s">
        <v>354</v>
      </c>
      <c r="G216" s="207" t="s">
        <v>240</v>
      </c>
      <c r="H216" s="208">
        <v>7</v>
      </c>
      <c r="I216" s="209"/>
      <c r="J216" s="210">
        <f>ROUND(I216*H216,2)</f>
        <v>0</v>
      </c>
      <c r="K216" s="206" t="s">
        <v>21</v>
      </c>
      <c r="L216" s="41"/>
      <c r="M216" s="211" t="s">
        <v>21</v>
      </c>
      <c r="N216" s="212" t="s">
        <v>45</v>
      </c>
      <c r="O216" s="7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5" t="s">
        <v>223</v>
      </c>
      <c r="AT216" s="15" t="s">
        <v>133</v>
      </c>
      <c r="AU216" s="15" t="s">
        <v>84</v>
      </c>
      <c r="AY216" s="15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82</v>
      </c>
      <c r="BK216" s="215">
        <f>ROUND(I216*H216,2)</f>
        <v>0</v>
      </c>
      <c r="BL216" s="15" t="s">
        <v>223</v>
      </c>
      <c r="BM216" s="15" t="s">
        <v>355</v>
      </c>
    </row>
    <row r="217" s="1" customFormat="1">
      <c r="B217" s="36"/>
      <c r="C217" s="37"/>
      <c r="D217" s="216" t="s">
        <v>173</v>
      </c>
      <c r="E217" s="37"/>
      <c r="F217" s="217" t="s">
        <v>356</v>
      </c>
      <c r="G217" s="37"/>
      <c r="H217" s="37"/>
      <c r="I217" s="128"/>
      <c r="J217" s="37"/>
      <c r="K217" s="37"/>
      <c r="L217" s="41"/>
      <c r="M217" s="218"/>
      <c r="N217" s="77"/>
      <c r="O217" s="77"/>
      <c r="P217" s="77"/>
      <c r="Q217" s="77"/>
      <c r="R217" s="77"/>
      <c r="S217" s="77"/>
      <c r="T217" s="78"/>
      <c r="AT217" s="15" t="s">
        <v>173</v>
      </c>
      <c r="AU217" s="15" t="s">
        <v>84</v>
      </c>
    </row>
    <row r="218" s="11" customFormat="1">
      <c r="B218" s="219"/>
      <c r="C218" s="220"/>
      <c r="D218" s="216" t="s">
        <v>142</v>
      </c>
      <c r="E218" s="221" t="s">
        <v>21</v>
      </c>
      <c r="F218" s="222" t="s">
        <v>168</v>
      </c>
      <c r="G218" s="220"/>
      <c r="H218" s="223">
        <v>7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142</v>
      </c>
      <c r="AU218" s="229" t="s">
        <v>84</v>
      </c>
      <c r="AV218" s="11" t="s">
        <v>84</v>
      </c>
      <c r="AW218" s="11" t="s">
        <v>34</v>
      </c>
      <c r="AX218" s="11" t="s">
        <v>82</v>
      </c>
      <c r="AY218" s="229" t="s">
        <v>131</v>
      </c>
    </row>
    <row r="219" s="1" customFormat="1" ht="16.5" customHeight="1">
      <c r="B219" s="36"/>
      <c r="C219" s="204" t="s">
        <v>357</v>
      </c>
      <c r="D219" s="204" t="s">
        <v>133</v>
      </c>
      <c r="E219" s="205" t="s">
        <v>358</v>
      </c>
      <c r="F219" s="206" t="s">
        <v>359</v>
      </c>
      <c r="G219" s="207" t="s">
        <v>240</v>
      </c>
      <c r="H219" s="208">
        <v>1</v>
      </c>
      <c r="I219" s="209"/>
      <c r="J219" s="210">
        <f>ROUND(I219*H219,2)</f>
        <v>0</v>
      </c>
      <c r="K219" s="206" t="s">
        <v>21</v>
      </c>
      <c r="L219" s="41"/>
      <c r="M219" s="211" t="s">
        <v>21</v>
      </c>
      <c r="N219" s="212" t="s">
        <v>45</v>
      </c>
      <c r="O219" s="77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15" t="s">
        <v>223</v>
      </c>
      <c r="AT219" s="15" t="s">
        <v>133</v>
      </c>
      <c r="AU219" s="15" t="s">
        <v>84</v>
      </c>
      <c r="AY219" s="15" t="s">
        <v>131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5" t="s">
        <v>82</v>
      </c>
      <c r="BK219" s="215">
        <f>ROUND(I219*H219,2)</f>
        <v>0</v>
      </c>
      <c r="BL219" s="15" t="s">
        <v>223</v>
      </c>
      <c r="BM219" s="15" t="s">
        <v>360</v>
      </c>
    </row>
    <row r="220" s="1" customFormat="1">
      <c r="B220" s="36"/>
      <c r="C220" s="37"/>
      <c r="D220" s="216" t="s">
        <v>173</v>
      </c>
      <c r="E220" s="37"/>
      <c r="F220" s="217" t="s">
        <v>361</v>
      </c>
      <c r="G220" s="37"/>
      <c r="H220" s="37"/>
      <c r="I220" s="128"/>
      <c r="J220" s="37"/>
      <c r="K220" s="37"/>
      <c r="L220" s="41"/>
      <c r="M220" s="218"/>
      <c r="N220" s="77"/>
      <c r="O220" s="77"/>
      <c r="P220" s="77"/>
      <c r="Q220" s="77"/>
      <c r="R220" s="77"/>
      <c r="S220" s="77"/>
      <c r="T220" s="78"/>
      <c r="AT220" s="15" t="s">
        <v>173</v>
      </c>
      <c r="AU220" s="15" t="s">
        <v>84</v>
      </c>
    </row>
    <row r="221" s="11" customFormat="1">
      <c r="B221" s="219"/>
      <c r="C221" s="220"/>
      <c r="D221" s="216" t="s">
        <v>142</v>
      </c>
      <c r="E221" s="221" t="s">
        <v>21</v>
      </c>
      <c r="F221" s="222" t="s">
        <v>82</v>
      </c>
      <c r="G221" s="220"/>
      <c r="H221" s="223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142</v>
      </c>
      <c r="AU221" s="229" t="s">
        <v>84</v>
      </c>
      <c r="AV221" s="11" t="s">
        <v>84</v>
      </c>
      <c r="AW221" s="11" t="s">
        <v>34</v>
      </c>
      <c r="AX221" s="11" t="s">
        <v>82</v>
      </c>
      <c r="AY221" s="229" t="s">
        <v>131</v>
      </c>
    </row>
    <row r="222" s="10" customFormat="1" ht="22.8" customHeight="1">
      <c r="B222" s="188"/>
      <c r="C222" s="189"/>
      <c r="D222" s="190" t="s">
        <v>73</v>
      </c>
      <c r="E222" s="202" t="s">
        <v>362</v>
      </c>
      <c r="F222" s="202" t="s">
        <v>363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SUM(P223:P224)</f>
        <v>0</v>
      </c>
      <c r="Q222" s="196"/>
      <c r="R222" s="197">
        <f>SUM(R223:R224)</f>
        <v>0</v>
      </c>
      <c r="S222" s="196"/>
      <c r="T222" s="198">
        <f>SUM(T223:T224)</f>
        <v>0</v>
      </c>
      <c r="AR222" s="199" t="s">
        <v>84</v>
      </c>
      <c r="AT222" s="200" t="s">
        <v>73</v>
      </c>
      <c r="AU222" s="200" t="s">
        <v>82</v>
      </c>
      <c r="AY222" s="199" t="s">
        <v>131</v>
      </c>
      <c r="BK222" s="201">
        <f>SUM(BK223:BK224)</f>
        <v>0</v>
      </c>
    </row>
    <row r="223" s="1" customFormat="1" ht="16.5" customHeight="1">
      <c r="B223" s="36"/>
      <c r="C223" s="204" t="s">
        <v>364</v>
      </c>
      <c r="D223" s="204" t="s">
        <v>133</v>
      </c>
      <c r="E223" s="205" t="s">
        <v>365</v>
      </c>
      <c r="F223" s="206" t="s">
        <v>366</v>
      </c>
      <c r="G223" s="207" t="s">
        <v>240</v>
      </c>
      <c r="H223" s="208">
        <v>8</v>
      </c>
      <c r="I223" s="209"/>
      <c r="J223" s="210">
        <f>ROUND(I223*H223,2)</f>
        <v>0</v>
      </c>
      <c r="K223" s="206" t="s">
        <v>21</v>
      </c>
      <c r="L223" s="41"/>
      <c r="M223" s="211" t="s">
        <v>21</v>
      </c>
      <c r="N223" s="212" t="s">
        <v>45</v>
      </c>
      <c r="O223" s="77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AR223" s="15" t="s">
        <v>223</v>
      </c>
      <c r="AT223" s="15" t="s">
        <v>133</v>
      </c>
      <c r="AU223" s="15" t="s">
        <v>84</v>
      </c>
      <c r="AY223" s="15" t="s">
        <v>131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5" t="s">
        <v>82</v>
      </c>
      <c r="BK223" s="215">
        <f>ROUND(I223*H223,2)</f>
        <v>0</v>
      </c>
      <c r="BL223" s="15" t="s">
        <v>223</v>
      </c>
      <c r="BM223" s="15" t="s">
        <v>367</v>
      </c>
    </row>
    <row r="224" s="11" customFormat="1">
      <c r="B224" s="219"/>
      <c r="C224" s="220"/>
      <c r="D224" s="216" t="s">
        <v>142</v>
      </c>
      <c r="E224" s="221" t="s">
        <v>21</v>
      </c>
      <c r="F224" s="222" t="s">
        <v>176</v>
      </c>
      <c r="G224" s="220"/>
      <c r="H224" s="223">
        <v>8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142</v>
      </c>
      <c r="AU224" s="229" t="s">
        <v>84</v>
      </c>
      <c r="AV224" s="11" t="s">
        <v>84</v>
      </c>
      <c r="AW224" s="11" t="s">
        <v>34</v>
      </c>
      <c r="AX224" s="11" t="s">
        <v>82</v>
      </c>
      <c r="AY224" s="229" t="s">
        <v>131</v>
      </c>
    </row>
    <row r="225" s="10" customFormat="1" ht="22.8" customHeight="1">
      <c r="B225" s="188"/>
      <c r="C225" s="189"/>
      <c r="D225" s="190" t="s">
        <v>73</v>
      </c>
      <c r="E225" s="202" t="s">
        <v>368</v>
      </c>
      <c r="F225" s="202" t="s">
        <v>369</v>
      </c>
      <c r="G225" s="189"/>
      <c r="H225" s="189"/>
      <c r="I225" s="192"/>
      <c r="J225" s="203">
        <f>BK225</f>
        <v>0</v>
      </c>
      <c r="K225" s="189"/>
      <c r="L225" s="194"/>
      <c r="M225" s="195"/>
      <c r="N225" s="196"/>
      <c r="O225" s="196"/>
      <c r="P225" s="197">
        <f>SUM(P226:P238)</f>
        <v>0</v>
      </c>
      <c r="Q225" s="196"/>
      <c r="R225" s="197">
        <f>SUM(R226:R238)</f>
        <v>0.54400000000000004</v>
      </c>
      <c r="S225" s="196"/>
      <c r="T225" s="198">
        <f>SUM(T226:T238)</f>
        <v>0</v>
      </c>
      <c r="AR225" s="199" t="s">
        <v>84</v>
      </c>
      <c r="AT225" s="200" t="s">
        <v>73</v>
      </c>
      <c r="AU225" s="200" t="s">
        <v>82</v>
      </c>
      <c r="AY225" s="199" t="s">
        <v>131</v>
      </c>
      <c r="BK225" s="201">
        <f>SUM(BK226:BK238)</f>
        <v>0</v>
      </c>
    </row>
    <row r="226" s="1" customFormat="1" ht="16.5" customHeight="1">
      <c r="B226" s="36"/>
      <c r="C226" s="204" t="s">
        <v>370</v>
      </c>
      <c r="D226" s="204" t="s">
        <v>133</v>
      </c>
      <c r="E226" s="205" t="s">
        <v>371</v>
      </c>
      <c r="F226" s="206" t="s">
        <v>372</v>
      </c>
      <c r="G226" s="207" t="s">
        <v>373</v>
      </c>
      <c r="H226" s="208">
        <v>1</v>
      </c>
      <c r="I226" s="209"/>
      <c r="J226" s="210">
        <f>ROUND(I226*H226,2)</f>
        <v>0</v>
      </c>
      <c r="K226" s="206" t="s">
        <v>21</v>
      </c>
      <c r="L226" s="41"/>
      <c r="M226" s="211" t="s">
        <v>21</v>
      </c>
      <c r="N226" s="212" t="s">
        <v>45</v>
      </c>
      <c r="O226" s="7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AR226" s="15" t="s">
        <v>214</v>
      </c>
      <c r="AT226" s="15" t="s">
        <v>133</v>
      </c>
      <c r="AU226" s="15" t="s">
        <v>84</v>
      </c>
      <c r="AY226" s="15" t="s">
        <v>131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5" t="s">
        <v>82</v>
      </c>
      <c r="BK226" s="215">
        <f>ROUND(I226*H226,2)</f>
        <v>0</v>
      </c>
      <c r="BL226" s="15" t="s">
        <v>214</v>
      </c>
      <c r="BM226" s="15" t="s">
        <v>374</v>
      </c>
    </row>
    <row r="227" s="1" customFormat="1">
      <c r="B227" s="36"/>
      <c r="C227" s="37"/>
      <c r="D227" s="216" t="s">
        <v>173</v>
      </c>
      <c r="E227" s="37"/>
      <c r="F227" s="217" t="s">
        <v>375</v>
      </c>
      <c r="G227" s="37"/>
      <c r="H227" s="37"/>
      <c r="I227" s="128"/>
      <c r="J227" s="37"/>
      <c r="K227" s="37"/>
      <c r="L227" s="41"/>
      <c r="M227" s="218"/>
      <c r="N227" s="77"/>
      <c r="O227" s="77"/>
      <c r="P227" s="77"/>
      <c r="Q227" s="77"/>
      <c r="R227" s="77"/>
      <c r="S227" s="77"/>
      <c r="T227" s="78"/>
      <c r="AT227" s="15" t="s">
        <v>173</v>
      </c>
      <c r="AU227" s="15" t="s">
        <v>84</v>
      </c>
    </row>
    <row r="228" s="11" customFormat="1">
      <c r="B228" s="219"/>
      <c r="C228" s="220"/>
      <c r="D228" s="216" t="s">
        <v>142</v>
      </c>
      <c r="E228" s="221" t="s">
        <v>21</v>
      </c>
      <c r="F228" s="222" t="s">
        <v>82</v>
      </c>
      <c r="G228" s="220"/>
      <c r="H228" s="223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142</v>
      </c>
      <c r="AU228" s="229" t="s">
        <v>84</v>
      </c>
      <c r="AV228" s="11" t="s">
        <v>84</v>
      </c>
      <c r="AW228" s="11" t="s">
        <v>34</v>
      </c>
      <c r="AX228" s="11" t="s">
        <v>82</v>
      </c>
      <c r="AY228" s="229" t="s">
        <v>131</v>
      </c>
    </row>
    <row r="229" s="1" customFormat="1" ht="16.5" customHeight="1">
      <c r="B229" s="36"/>
      <c r="C229" s="204" t="s">
        <v>376</v>
      </c>
      <c r="D229" s="204" t="s">
        <v>133</v>
      </c>
      <c r="E229" s="205" t="s">
        <v>377</v>
      </c>
      <c r="F229" s="206" t="s">
        <v>378</v>
      </c>
      <c r="G229" s="207" t="s">
        <v>240</v>
      </c>
      <c r="H229" s="208">
        <v>8</v>
      </c>
      <c r="I229" s="209"/>
      <c r="J229" s="210">
        <f>ROUND(I229*H229,2)</f>
        <v>0</v>
      </c>
      <c r="K229" s="206" t="s">
        <v>137</v>
      </c>
      <c r="L229" s="41"/>
      <c r="M229" s="211" t="s">
        <v>21</v>
      </c>
      <c r="N229" s="212" t="s">
        <v>45</v>
      </c>
      <c r="O229" s="77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AR229" s="15" t="s">
        <v>214</v>
      </c>
      <c r="AT229" s="15" t="s">
        <v>133</v>
      </c>
      <c r="AU229" s="15" t="s">
        <v>84</v>
      </c>
      <c r="AY229" s="15" t="s">
        <v>131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82</v>
      </c>
      <c r="BK229" s="215">
        <f>ROUND(I229*H229,2)</f>
        <v>0</v>
      </c>
      <c r="BL229" s="15" t="s">
        <v>214</v>
      </c>
      <c r="BM229" s="15" t="s">
        <v>379</v>
      </c>
    </row>
    <row r="230" s="11" customFormat="1">
      <c r="B230" s="219"/>
      <c r="C230" s="220"/>
      <c r="D230" s="216" t="s">
        <v>142</v>
      </c>
      <c r="E230" s="221" t="s">
        <v>21</v>
      </c>
      <c r="F230" s="222" t="s">
        <v>176</v>
      </c>
      <c r="G230" s="220"/>
      <c r="H230" s="223">
        <v>8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142</v>
      </c>
      <c r="AU230" s="229" t="s">
        <v>84</v>
      </c>
      <c r="AV230" s="11" t="s">
        <v>84</v>
      </c>
      <c r="AW230" s="11" t="s">
        <v>34</v>
      </c>
      <c r="AX230" s="11" t="s">
        <v>82</v>
      </c>
      <c r="AY230" s="229" t="s">
        <v>131</v>
      </c>
    </row>
    <row r="231" s="1" customFormat="1" ht="22.5" customHeight="1">
      <c r="B231" s="36"/>
      <c r="C231" s="230" t="s">
        <v>380</v>
      </c>
      <c r="D231" s="230" t="s">
        <v>189</v>
      </c>
      <c r="E231" s="231" t="s">
        <v>381</v>
      </c>
      <c r="F231" s="232" t="s">
        <v>382</v>
      </c>
      <c r="G231" s="233" t="s">
        <v>240</v>
      </c>
      <c r="H231" s="234">
        <v>8</v>
      </c>
      <c r="I231" s="235"/>
      <c r="J231" s="236">
        <f>ROUND(I231*H231,2)</f>
        <v>0</v>
      </c>
      <c r="K231" s="232" t="s">
        <v>21</v>
      </c>
      <c r="L231" s="237"/>
      <c r="M231" s="238" t="s">
        <v>21</v>
      </c>
      <c r="N231" s="239" t="s">
        <v>45</v>
      </c>
      <c r="O231" s="77"/>
      <c r="P231" s="213">
        <f>O231*H231</f>
        <v>0</v>
      </c>
      <c r="Q231" s="213">
        <v>0.01</v>
      </c>
      <c r="R231" s="213">
        <f>Q231*H231</f>
        <v>0.080000000000000002</v>
      </c>
      <c r="S231" s="213">
        <v>0</v>
      </c>
      <c r="T231" s="214">
        <f>S231*H231</f>
        <v>0</v>
      </c>
      <c r="AR231" s="15" t="s">
        <v>383</v>
      </c>
      <c r="AT231" s="15" t="s">
        <v>189</v>
      </c>
      <c r="AU231" s="15" t="s">
        <v>84</v>
      </c>
      <c r="AY231" s="15" t="s">
        <v>131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5" t="s">
        <v>82</v>
      </c>
      <c r="BK231" s="215">
        <f>ROUND(I231*H231,2)</f>
        <v>0</v>
      </c>
      <c r="BL231" s="15" t="s">
        <v>214</v>
      </c>
      <c r="BM231" s="15" t="s">
        <v>384</v>
      </c>
    </row>
    <row r="232" s="11" customFormat="1">
      <c r="B232" s="219"/>
      <c r="C232" s="220"/>
      <c r="D232" s="216" t="s">
        <v>142</v>
      </c>
      <c r="E232" s="221" t="s">
        <v>21</v>
      </c>
      <c r="F232" s="222" t="s">
        <v>176</v>
      </c>
      <c r="G232" s="220"/>
      <c r="H232" s="223">
        <v>8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142</v>
      </c>
      <c r="AU232" s="229" t="s">
        <v>84</v>
      </c>
      <c r="AV232" s="11" t="s">
        <v>84</v>
      </c>
      <c r="AW232" s="11" t="s">
        <v>34</v>
      </c>
      <c r="AX232" s="11" t="s">
        <v>82</v>
      </c>
      <c r="AY232" s="229" t="s">
        <v>131</v>
      </c>
    </row>
    <row r="233" s="1" customFormat="1" ht="16.5" customHeight="1">
      <c r="B233" s="36"/>
      <c r="C233" s="204" t="s">
        <v>385</v>
      </c>
      <c r="D233" s="204" t="s">
        <v>133</v>
      </c>
      <c r="E233" s="205" t="s">
        <v>386</v>
      </c>
      <c r="F233" s="206" t="s">
        <v>387</v>
      </c>
      <c r="G233" s="207" t="s">
        <v>240</v>
      </c>
      <c r="H233" s="208">
        <v>8</v>
      </c>
      <c r="I233" s="209"/>
      <c r="J233" s="210">
        <f>ROUND(I233*H233,2)</f>
        <v>0</v>
      </c>
      <c r="K233" s="206" t="s">
        <v>137</v>
      </c>
      <c r="L233" s="41"/>
      <c r="M233" s="211" t="s">
        <v>21</v>
      </c>
      <c r="N233" s="212" t="s">
        <v>45</v>
      </c>
      <c r="O233" s="77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AR233" s="15" t="s">
        <v>223</v>
      </c>
      <c r="AT233" s="15" t="s">
        <v>133</v>
      </c>
      <c r="AU233" s="15" t="s">
        <v>84</v>
      </c>
      <c r="AY233" s="15" t="s">
        <v>131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5" t="s">
        <v>82</v>
      </c>
      <c r="BK233" s="215">
        <f>ROUND(I233*H233,2)</f>
        <v>0</v>
      </c>
      <c r="BL233" s="15" t="s">
        <v>223</v>
      </c>
      <c r="BM233" s="15" t="s">
        <v>388</v>
      </c>
    </row>
    <row r="234" s="11" customFormat="1">
      <c r="B234" s="219"/>
      <c r="C234" s="220"/>
      <c r="D234" s="216" t="s">
        <v>142</v>
      </c>
      <c r="E234" s="221" t="s">
        <v>21</v>
      </c>
      <c r="F234" s="222" t="s">
        <v>176</v>
      </c>
      <c r="G234" s="220"/>
      <c r="H234" s="223">
        <v>8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142</v>
      </c>
      <c r="AU234" s="229" t="s">
        <v>84</v>
      </c>
      <c r="AV234" s="11" t="s">
        <v>84</v>
      </c>
      <c r="AW234" s="11" t="s">
        <v>34</v>
      </c>
      <c r="AX234" s="11" t="s">
        <v>82</v>
      </c>
      <c r="AY234" s="229" t="s">
        <v>131</v>
      </c>
    </row>
    <row r="235" s="1" customFormat="1" ht="16.5" customHeight="1">
      <c r="B235" s="36"/>
      <c r="C235" s="230" t="s">
        <v>389</v>
      </c>
      <c r="D235" s="230" t="s">
        <v>189</v>
      </c>
      <c r="E235" s="231" t="s">
        <v>390</v>
      </c>
      <c r="F235" s="232" t="s">
        <v>391</v>
      </c>
      <c r="G235" s="233" t="s">
        <v>240</v>
      </c>
      <c r="H235" s="234">
        <v>8</v>
      </c>
      <c r="I235" s="235"/>
      <c r="J235" s="236">
        <f>ROUND(I235*H235,2)</f>
        <v>0</v>
      </c>
      <c r="K235" s="232" t="s">
        <v>137</v>
      </c>
      <c r="L235" s="237"/>
      <c r="M235" s="238" t="s">
        <v>21</v>
      </c>
      <c r="N235" s="239" t="s">
        <v>45</v>
      </c>
      <c r="O235" s="77"/>
      <c r="P235" s="213">
        <f>O235*H235</f>
        <v>0</v>
      </c>
      <c r="Q235" s="213">
        <v>0.058000000000000003</v>
      </c>
      <c r="R235" s="213">
        <f>Q235*H235</f>
        <v>0.46400000000000002</v>
      </c>
      <c r="S235" s="213">
        <v>0</v>
      </c>
      <c r="T235" s="214">
        <f>S235*H235</f>
        <v>0</v>
      </c>
      <c r="AR235" s="15" t="s">
        <v>308</v>
      </c>
      <c r="AT235" s="15" t="s">
        <v>189</v>
      </c>
      <c r="AU235" s="15" t="s">
        <v>84</v>
      </c>
      <c r="AY235" s="15" t="s">
        <v>131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5" t="s">
        <v>82</v>
      </c>
      <c r="BK235" s="215">
        <f>ROUND(I235*H235,2)</f>
        <v>0</v>
      </c>
      <c r="BL235" s="15" t="s">
        <v>223</v>
      </c>
      <c r="BM235" s="15" t="s">
        <v>392</v>
      </c>
    </row>
    <row r="236" s="11" customFormat="1">
      <c r="B236" s="219"/>
      <c r="C236" s="220"/>
      <c r="D236" s="216" t="s">
        <v>142</v>
      </c>
      <c r="E236" s="221" t="s">
        <v>21</v>
      </c>
      <c r="F236" s="222" t="s">
        <v>176</v>
      </c>
      <c r="G236" s="220"/>
      <c r="H236" s="223">
        <v>8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142</v>
      </c>
      <c r="AU236" s="229" t="s">
        <v>84</v>
      </c>
      <c r="AV236" s="11" t="s">
        <v>84</v>
      </c>
      <c r="AW236" s="11" t="s">
        <v>34</v>
      </c>
      <c r="AX236" s="11" t="s">
        <v>82</v>
      </c>
      <c r="AY236" s="229" t="s">
        <v>131</v>
      </c>
    </row>
    <row r="237" s="1" customFormat="1" ht="16.5" customHeight="1">
      <c r="B237" s="36"/>
      <c r="C237" s="204" t="s">
        <v>393</v>
      </c>
      <c r="D237" s="204" t="s">
        <v>133</v>
      </c>
      <c r="E237" s="205" t="s">
        <v>394</v>
      </c>
      <c r="F237" s="206" t="s">
        <v>395</v>
      </c>
      <c r="G237" s="207" t="s">
        <v>240</v>
      </c>
      <c r="H237" s="208">
        <v>8</v>
      </c>
      <c r="I237" s="209"/>
      <c r="J237" s="210">
        <f>ROUND(I237*H237,2)</f>
        <v>0</v>
      </c>
      <c r="K237" s="206" t="s">
        <v>137</v>
      </c>
      <c r="L237" s="41"/>
      <c r="M237" s="211" t="s">
        <v>21</v>
      </c>
      <c r="N237" s="212" t="s">
        <v>45</v>
      </c>
      <c r="O237" s="7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AR237" s="15" t="s">
        <v>223</v>
      </c>
      <c r="AT237" s="15" t="s">
        <v>133</v>
      </c>
      <c r="AU237" s="15" t="s">
        <v>84</v>
      </c>
      <c r="AY237" s="15" t="s">
        <v>131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5" t="s">
        <v>82</v>
      </c>
      <c r="BK237" s="215">
        <f>ROUND(I237*H237,2)</f>
        <v>0</v>
      </c>
      <c r="BL237" s="15" t="s">
        <v>223</v>
      </c>
      <c r="BM237" s="15" t="s">
        <v>396</v>
      </c>
    </row>
    <row r="238" s="11" customFormat="1">
      <c r="B238" s="219"/>
      <c r="C238" s="220"/>
      <c r="D238" s="216" t="s">
        <v>142</v>
      </c>
      <c r="E238" s="221" t="s">
        <v>21</v>
      </c>
      <c r="F238" s="222" t="s">
        <v>176</v>
      </c>
      <c r="G238" s="220"/>
      <c r="H238" s="223">
        <v>8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142</v>
      </c>
      <c r="AU238" s="229" t="s">
        <v>84</v>
      </c>
      <c r="AV238" s="11" t="s">
        <v>84</v>
      </c>
      <c r="AW238" s="11" t="s">
        <v>34</v>
      </c>
      <c r="AX238" s="11" t="s">
        <v>82</v>
      </c>
      <c r="AY238" s="229" t="s">
        <v>131</v>
      </c>
    </row>
    <row r="239" s="10" customFormat="1" ht="25.92" customHeight="1">
      <c r="B239" s="188"/>
      <c r="C239" s="189"/>
      <c r="D239" s="190" t="s">
        <v>73</v>
      </c>
      <c r="E239" s="191" t="s">
        <v>189</v>
      </c>
      <c r="F239" s="191" t="s">
        <v>397</v>
      </c>
      <c r="G239" s="189"/>
      <c r="H239" s="189"/>
      <c r="I239" s="192"/>
      <c r="J239" s="193">
        <f>BK239</f>
        <v>0</v>
      </c>
      <c r="K239" s="189"/>
      <c r="L239" s="194"/>
      <c r="M239" s="195"/>
      <c r="N239" s="196"/>
      <c r="O239" s="196"/>
      <c r="P239" s="197">
        <f>P240+P304</f>
        <v>0</v>
      </c>
      <c r="Q239" s="196"/>
      <c r="R239" s="197">
        <f>R240+R304</f>
        <v>44.188664215999999</v>
      </c>
      <c r="S239" s="196"/>
      <c r="T239" s="198">
        <f>T240+T304</f>
        <v>0</v>
      </c>
      <c r="AR239" s="199" t="s">
        <v>148</v>
      </c>
      <c r="AT239" s="200" t="s">
        <v>73</v>
      </c>
      <c r="AU239" s="200" t="s">
        <v>74</v>
      </c>
      <c r="AY239" s="199" t="s">
        <v>131</v>
      </c>
      <c r="BK239" s="201">
        <f>BK240+BK304</f>
        <v>0</v>
      </c>
    </row>
    <row r="240" s="10" customFormat="1" ht="22.8" customHeight="1">
      <c r="B240" s="188"/>
      <c r="C240" s="189"/>
      <c r="D240" s="190" t="s">
        <v>73</v>
      </c>
      <c r="E240" s="202" t="s">
        <v>398</v>
      </c>
      <c r="F240" s="202" t="s">
        <v>399</v>
      </c>
      <c r="G240" s="189"/>
      <c r="H240" s="189"/>
      <c r="I240" s="192"/>
      <c r="J240" s="203">
        <f>BK240</f>
        <v>0</v>
      </c>
      <c r="K240" s="189"/>
      <c r="L240" s="194"/>
      <c r="M240" s="195"/>
      <c r="N240" s="196"/>
      <c r="O240" s="196"/>
      <c r="P240" s="197">
        <f>SUM(P241:P303)</f>
        <v>0</v>
      </c>
      <c r="Q240" s="196"/>
      <c r="R240" s="197">
        <f>SUM(R241:R303)</f>
        <v>0.49031540000000001</v>
      </c>
      <c r="S240" s="196"/>
      <c r="T240" s="198">
        <f>SUM(T241:T303)</f>
        <v>0</v>
      </c>
      <c r="AR240" s="199" t="s">
        <v>148</v>
      </c>
      <c r="AT240" s="200" t="s">
        <v>73</v>
      </c>
      <c r="AU240" s="200" t="s">
        <v>82</v>
      </c>
      <c r="AY240" s="199" t="s">
        <v>131</v>
      </c>
      <c r="BK240" s="201">
        <f>SUM(BK241:BK303)</f>
        <v>0</v>
      </c>
    </row>
    <row r="241" s="1" customFormat="1" ht="22.5" customHeight="1">
      <c r="B241" s="36"/>
      <c r="C241" s="204" t="s">
        <v>400</v>
      </c>
      <c r="D241" s="204" t="s">
        <v>133</v>
      </c>
      <c r="E241" s="205" t="s">
        <v>401</v>
      </c>
      <c r="F241" s="206" t="s">
        <v>402</v>
      </c>
      <c r="G241" s="207" t="s">
        <v>240</v>
      </c>
      <c r="H241" s="208">
        <v>48</v>
      </c>
      <c r="I241" s="209"/>
      <c r="J241" s="210">
        <f>ROUND(I241*H241,2)</f>
        <v>0</v>
      </c>
      <c r="K241" s="206" t="s">
        <v>137</v>
      </c>
      <c r="L241" s="41"/>
      <c r="M241" s="211" t="s">
        <v>21</v>
      </c>
      <c r="N241" s="212" t="s">
        <v>45</v>
      </c>
      <c r="O241" s="7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AR241" s="15" t="s">
        <v>214</v>
      </c>
      <c r="AT241" s="15" t="s">
        <v>133</v>
      </c>
      <c r="AU241" s="15" t="s">
        <v>84</v>
      </c>
      <c r="AY241" s="15" t="s">
        <v>131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5" t="s">
        <v>82</v>
      </c>
      <c r="BK241" s="215">
        <f>ROUND(I241*H241,2)</f>
        <v>0</v>
      </c>
      <c r="BL241" s="15" t="s">
        <v>214</v>
      </c>
      <c r="BM241" s="15" t="s">
        <v>403</v>
      </c>
    </row>
    <row r="242" s="11" customFormat="1">
      <c r="B242" s="219"/>
      <c r="C242" s="220"/>
      <c r="D242" s="216" t="s">
        <v>142</v>
      </c>
      <c r="E242" s="221" t="s">
        <v>21</v>
      </c>
      <c r="F242" s="222" t="s">
        <v>404</v>
      </c>
      <c r="G242" s="220"/>
      <c r="H242" s="223">
        <v>48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142</v>
      </c>
      <c r="AU242" s="229" t="s">
        <v>84</v>
      </c>
      <c r="AV242" s="11" t="s">
        <v>84</v>
      </c>
      <c r="AW242" s="11" t="s">
        <v>34</v>
      </c>
      <c r="AX242" s="11" t="s">
        <v>74</v>
      </c>
      <c r="AY242" s="229" t="s">
        <v>131</v>
      </c>
    </row>
    <row r="243" s="1" customFormat="1" ht="16.5" customHeight="1">
      <c r="B243" s="36"/>
      <c r="C243" s="204" t="s">
        <v>405</v>
      </c>
      <c r="D243" s="204" t="s">
        <v>133</v>
      </c>
      <c r="E243" s="205" t="s">
        <v>406</v>
      </c>
      <c r="F243" s="206" t="s">
        <v>407</v>
      </c>
      <c r="G243" s="207" t="s">
        <v>240</v>
      </c>
      <c r="H243" s="208">
        <v>8</v>
      </c>
      <c r="I243" s="209"/>
      <c r="J243" s="210">
        <f>ROUND(I243*H243,2)</f>
        <v>0</v>
      </c>
      <c r="K243" s="206" t="s">
        <v>21</v>
      </c>
      <c r="L243" s="41"/>
      <c r="M243" s="211" t="s">
        <v>21</v>
      </c>
      <c r="N243" s="212" t="s">
        <v>45</v>
      </c>
      <c r="O243" s="77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15" t="s">
        <v>214</v>
      </c>
      <c r="AT243" s="15" t="s">
        <v>133</v>
      </c>
      <c r="AU243" s="15" t="s">
        <v>84</v>
      </c>
      <c r="AY243" s="15" t="s">
        <v>131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5" t="s">
        <v>82</v>
      </c>
      <c r="BK243" s="215">
        <f>ROUND(I243*H243,2)</f>
        <v>0</v>
      </c>
      <c r="BL243" s="15" t="s">
        <v>214</v>
      </c>
      <c r="BM243" s="15" t="s">
        <v>408</v>
      </c>
    </row>
    <row r="244" s="1" customFormat="1">
      <c r="B244" s="36"/>
      <c r="C244" s="37"/>
      <c r="D244" s="216" t="s">
        <v>173</v>
      </c>
      <c r="E244" s="37"/>
      <c r="F244" s="217" t="s">
        <v>356</v>
      </c>
      <c r="G244" s="37"/>
      <c r="H244" s="37"/>
      <c r="I244" s="128"/>
      <c r="J244" s="37"/>
      <c r="K244" s="37"/>
      <c r="L244" s="41"/>
      <c r="M244" s="218"/>
      <c r="N244" s="77"/>
      <c r="O244" s="77"/>
      <c r="P244" s="77"/>
      <c r="Q244" s="77"/>
      <c r="R244" s="77"/>
      <c r="S244" s="77"/>
      <c r="T244" s="78"/>
      <c r="AT244" s="15" t="s">
        <v>173</v>
      </c>
      <c r="AU244" s="15" t="s">
        <v>84</v>
      </c>
    </row>
    <row r="245" s="11" customFormat="1">
      <c r="B245" s="219"/>
      <c r="C245" s="220"/>
      <c r="D245" s="216" t="s">
        <v>142</v>
      </c>
      <c r="E245" s="221" t="s">
        <v>21</v>
      </c>
      <c r="F245" s="222" t="s">
        <v>176</v>
      </c>
      <c r="G245" s="220"/>
      <c r="H245" s="223">
        <v>8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142</v>
      </c>
      <c r="AU245" s="229" t="s">
        <v>84</v>
      </c>
      <c r="AV245" s="11" t="s">
        <v>84</v>
      </c>
      <c r="AW245" s="11" t="s">
        <v>34</v>
      </c>
      <c r="AX245" s="11" t="s">
        <v>82</v>
      </c>
      <c r="AY245" s="229" t="s">
        <v>131</v>
      </c>
    </row>
    <row r="246" s="1" customFormat="1" ht="16.5" customHeight="1">
      <c r="B246" s="36"/>
      <c r="C246" s="204" t="s">
        <v>409</v>
      </c>
      <c r="D246" s="204" t="s">
        <v>133</v>
      </c>
      <c r="E246" s="205" t="s">
        <v>410</v>
      </c>
      <c r="F246" s="206" t="s">
        <v>411</v>
      </c>
      <c r="G246" s="207" t="s">
        <v>240</v>
      </c>
      <c r="H246" s="208">
        <v>112</v>
      </c>
      <c r="I246" s="209"/>
      <c r="J246" s="210">
        <f>ROUND(I246*H246,2)</f>
        <v>0</v>
      </c>
      <c r="K246" s="206" t="s">
        <v>21</v>
      </c>
      <c r="L246" s="41"/>
      <c r="M246" s="211" t="s">
        <v>21</v>
      </c>
      <c r="N246" s="212" t="s">
        <v>45</v>
      </c>
      <c r="O246" s="77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AR246" s="15" t="s">
        <v>223</v>
      </c>
      <c r="AT246" s="15" t="s">
        <v>133</v>
      </c>
      <c r="AU246" s="15" t="s">
        <v>84</v>
      </c>
      <c r="AY246" s="15" t="s">
        <v>131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5" t="s">
        <v>82</v>
      </c>
      <c r="BK246" s="215">
        <f>ROUND(I246*H246,2)</f>
        <v>0</v>
      </c>
      <c r="BL246" s="15" t="s">
        <v>223</v>
      </c>
      <c r="BM246" s="15" t="s">
        <v>412</v>
      </c>
    </row>
    <row r="247" s="1" customFormat="1">
      <c r="B247" s="36"/>
      <c r="C247" s="37"/>
      <c r="D247" s="216" t="s">
        <v>173</v>
      </c>
      <c r="E247" s="37"/>
      <c r="F247" s="217" t="s">
        <v>356</v>
      </c>
      <c r="G247" s="37"/>
      <c r="H247" s="37"/>
      <c r="I247" s="128"/>
      <c r="J247" s="37"/>
      <c r="K247" s="37"/>
      <c r="L247" s="41"/>
      <c r="M247" s="218"/>
      <c r="N247" s="77"/>
      <c r="O247" s="77"/>
      <c r="P247" s="77"/>
      <c r="Q247" s="77"/>
      <c r="R247" s="77"/>
      <c r="S247" s="77"/>
      <c r="T247" s="78"/>
      <c r="AT247" s="15" t="s">
        <v>173</v>
      </c>
      <c r="AU247" s="15" t="s">
        <v>84</v>
      </c>
    </row>
    <row r="248" s="11" customFormat="1">
      <c r="B248" s="219"/>
      <c r="C248" s="220"/>
      <c r="D248" s="216" t="s">
        <v>142</v>
      </c>
      <c r="E248" s="221" t="s">
        <v>21</v>
      </c>
      <c r="F248" s="222" t="s">
        <v>413</v>
      </c>
      <c r="G248" s="220"/>
      <c r="H248" s="223">
        <v>112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142</v>
      </c>
      <c r="AU248" s="229" t="s">
        <v>84</v>
      </c>
      <c r="AV248" s="11" t="s">
        <v>84</v>
      </c>
      <c r="AW248" s="11" t="s">
        <v>34</v>
      </c>
      <c r="AX248" s="11" t="s">
        <v>82</v>
      </c>
      <c r="AY248" s="229" t="s">
        <v>131</v>
      </c>
    </row>
    <row r="249" s="1" customFormat="1" ht="22.5" customHeight="1">
      <c r="B249" s="36"/>
      <c r="C249" s="204" t="s">
        <v>414</v>
      </c>
      <c r="D249" s="204" t="s">
        <v>133</v>
      </c>
      <c r="E249" s="205" t="s">
        <v>415</v>
      </c>
      <c r="F249" s="206" t="s">
        <v>416</v>
      </c>
      <c r="G249" s="207" t="s">
        <v>159</v>
      </c>
      <c r="H249" s="208">
        <v>227.59999999999999</v>
      </c>
      <c r="I249" s="209"/>
      <c r="J249" s="210">
        <f>ROUND(I249*H249,2)</f>
        <v>0</v>
      </c>
      <c r="K249" s="206" t="s">
        <v>21</v>
      </c>
      <c r="L249" s="41"/>
      <c r="M249" s="211" t="s">
        <v>21</v>
      </c>
      <c r="N249" s="212" t="s">
        <v>45</v>
      </c>
      <c r="O249" s="77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AR249" s="15" t="s">
        <v>223</v>
      </c>
      <c r="AT249" s="15" t="s">
        <v>133</v>
      </c>
      <c r="AU249" s="15" t="s">
        <v>84</v>
      </c>
      <c r="AY249" s="15" t="s">
        <v>131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5" t="s">
        <v>82</v>
      </c>
      <c r="BK249" s="215">
        <f>ROUND(I249*H249,2)</f>
        <v>0</v>
      </c>
      <c r="BL249" s="15" t="s">
        <v>223</v>
      </c>
      <c r="BM249" s="15" t="s">
        <v>417</v>
      </c>
    </row>
    <row r="250" s="1" customFormat="1">
      <c r="B250" s="36"/>
      <c r="C250" s="37"/>
      <c r="D250" s="216" t="s">
        <v>173</v>
      </c>
      <c r="E250" s="37"/>
      <c r="F250" s="217" t="s">
        <v>356</v>
      </c>
      <c r="G250" s="37"/>
      <c r="H250" s="37"/>
      <c r="I250" s="128"/>
      <c r="J250" s="37"/>
      <c r="K250" s="37"/>
      <c r="L250" s="41"/>
      <c r="M250" s="218"/>
      <c r="N250" s="77"/>
      <c r="O250" s="77"/>
      <c r="P250" s="77"/>
      <c r="Q250" s="77"/>
      <c r="R250" s="77"/>
      <c r="S250" s="77"/>
      <c r="T250" s="78"/>
      <c r="AT250" s="15" t="s">
        <v>173</v>
      </c>
      <c r="AU250" s="15" t="s">
        <v>84</v>
      </c>
    </row>
    <row r="251" s="11" customFormat="1">
      <c r="B251" s="219"/>
      <c r="C251" s="220"/>
      <c r="D251" s="216" t="s">
        <v>142</v>
      </c>
      <c r="E251" s="221" t="s">
        <v>21</v>
      </c>
      <c r="F251" s="222" t="s">
        <v>418</v>
      </c>
      <c r="G251" s="220"/>
      <c r="H251" s="223">
        <v>227.59999999999999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142</v>
      </c>
      <c r="AU251" s="229" t="s">
        <v>84</v>
      </c>
      <c r="AV251" s="11" t="s">
        <v>84</v>
      </c>
      <c r="AW251" s="11" t="s">
        <v>34</v>
      </c>
      <c r="AX251" s="11" t="s">
        <v>82</v>
      </c>
      <c r="AY251" s="229" t="s">
        <v>131</v>
      </c>
    </row>
    <row r="252" s="1" customFormat="1" ht="22.5" customHeight="1">
      <c r="B252" s="36"/>
      <c r="C252" s="204" t="s">
        <v>419</v>
      </c>
      <c r="D252" s="204" t="s">
        <v>133</v>
      </c>
      <c r="E252" s="205" t="s">
        <v>420</v>
      </c>
      <c r="F252" s="206" t="s">
        <v>421</v>
      </c>
      <c r="G252" s="207" t="s">
        <v>240</v>
      </c>
      <c r="H252" s="208">
        <v>64</v>
      </c>
      <c r="I252" s="209"/>
      <c r="J252" s="210">
        <f>ROUND(I252*H252,2)</f>
        <v>0</v>
      </c>
      <c r="K252" s="206" t="s">
        <v>137</v>
      </c>
      <c r="L252" s="41"/>
      <c r="M252" s="211" t="s">
        <v>21</v>
      </c>
      <c r="N252" s="212" t="s">
        <v>45</v>
      </c>
      <c r="O252" s="77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15" t="s">
        <v>214</v>
      </c>
      <c r="AT252" s="15" t="s">
        <v>133</v>
      </c>
      <c r="AU252" s="15" t="s">
        <v>84</v>
      </c>
      <c r="AY252" s="15" t="s">
        <v>131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5" t="s">
        <v>82</v>
      </c>
      <c r="BK252" s="215">
        <f>ROUND(I252*H252,2)</f>
        <v>0</v>
      </c>
      <c r="BL252" s="15" t="s">
        <v>214</v>
      </c>
      <c r="BM252" s="15" t="s">
        <v>422</v>
      </c>
    </row>
    <row r="253" s="11" customFormat="1">
      <c r="B253" s="219"/>
      <c r="C253" s="220"/>
      <c r="D253" s="216" t="s">
        <v>142</v>
      </c>
      <c r="E253" s="221" t="s">
        <v>21</v>
      </c>
      <c r="F253" s="222" t="s">
        <v>423</v>
      </c>
      <c r="G253" s="220"/>
      <c r="H253" s="223">
        <v>64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142</v>
      </c>
      <c r="AU253" s="229" t="s">
        <v>84</v>
      </c>
      <c r="AV253" s="11" t="s">
        <v>84</v>
      </c>
      <c r="AW253" s="11" t="s">
        <v>34</v>
      </c>
      <c r="AX253" s="11" t="s">
        <v>82</v>
      </c>
      <c r="AY253" s="229" t="s">
        <v>131</v>
      </c>
    </row>
    <row r="254" s="1" customFormat="1" ht="16.5" customHeight="1">
      <c r="B254" s="36"/>
      <c r="C254" s="204" t="s">
        <v>424</v>
      </c>
      <c r="D254" s="204" t="s">
        <v>133</v>
      </c>
      <c r="E254" s="205" t="s">
        <v>425</v>
      </c>
      <c r="F254" s="206" t="s">
        <v>426</v>
      </c>
      <c r="G254" s="207" t="s">
        <v>159</v>
      </c>
      <c r="H254" s="208">
        <v>198</v>
      </c>
      <c r="I254" s="209"/>
      <c r="J254" s="210">
        <f>ROUND(I254*H254,2)</f>
        <v>0</v>
      </c>
      <c r="K254" s="206" t="s">
        <v>21</v>
      </c>
      <c r="L254" s="41"/>
      <c r="M254" s="211" t="s">
        <v>21</v>
      </c>
      <c r="N254" s="212" t="s">
        <v>45</v>
      </c>
      <c r="O254" s="77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15" t="s">
        <v>214</v>
      </c>
      <c r="AT254" s="15" t="s">
        <v>133</v>
      </c>
      <c r="AU254" s="15" t="s">
        <v>84</v>
      </c>
      <c r="AY254" s="15" t="s">
        <v>131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5" t="s">
        <v>82</v>
      </c>
      <c r="BK254" s="215">
        <f>ROUND(I254*H254,2)</f>
        <v>0</v>
      </c>
      <c r="BL254" s="15" t="s">
        <v>214</v>
      </c>
      <c r="BM254" s="15" t="s">
        <v>427</v>
      </c>
    </row>
    <row r="255" s="1" customFormat="1">
      <c r="B255" s="36"/>
      <c r="C255" s="37"/>
      <c r="D255" s="216" t="s">
        <v>173</v>
      </c>
      <c r="E255" s="37"/>
      <c r="F255" s="217" t="s">
        <v>356</v>
      </c>
      <c r="G255" s="37"/>
      <c r="H255" s="37"/>
      <c r="I255" s="128"/>
      <c r="J255" s="37"/>
      <c r="K255" s="37"/>
      <c r="L255" s="41"/>
      <c r="M255" s="218"/>
      <c r="N255" s="77"/>
      <c r="O255" s="77"/>
      <c r="P255" s="77"/>
      <c r="Q255" s="77"/>
      <c r="R255" s="77"/>
      <c r="S255" s="77"/>
      <c r="T255" s="78"/>
      <c r="AT255" s="15" t="s">
        <v>173</v>
      </c>
      <c r="AU255" s="15" t="s">
        <v>84</v>
      </c>
    </row>
    <row r="256" s="11" customFormat="1">
      <c r="B256" s="219"/>
      <c r="C256" s="220"/>
      <c r="D256" s="216" t="s">
        <v>142</v>
      </c>
      <c r="E256" s="221" t="s">
        <v>21</v>
      </c>
      <c r="F256" s="222" t="s">
        <v>428</v>
      </c>
      <c r="G256" s="220"/>
      <c r="H256" s="223">
        <v>198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142</v>
      </c>
      <c r="AU256" s="229" t="s">
        <v>84</v>
      </c>
      <c r="AV256" s="11" t="s">
        <v>84</v>
      </c>
      <c r="AW256" s="11" t="s">
        <v>34</v>
      </c>
      <c r="AX256" s="11" t="s">
        <v>82</v>
      </c>
      <c r="AY256" s="229" t="s">
        <v>131</v>
      </c>
    </row>
    <row r="257" s="1" customFormat="1" ht="16.5" customHeight="1">
      <c r="B257" s="36"/>
      <c r="C257" s="204" t="s">
        <v>429</v>
      </c>
      <c r="D257" s="204" t="s">
        <v>133</v>
      </c>
      <c r="E257" s="205" t="s">
        <v>430</v>
      </c>
      <c r="F257" s="206" t="s">
        <v>431</v>
      </c>
      <c r="G257" s="207" t="s">
        <v>159</v>
      </c>
      <c r="H257" s="208">
        <v>20</v>
      </c>
      <c r="I257" s="209"/>
      <c r="J257" s="210">
        <f>ROUND(I257*H257,2)</f>
        <v>0</v>
      </c>
      <c r="K257" s="206" t="s">
        <v>21</v>
      </c>
      <c r="L257" s="41"/>
      <c r="M257" s="211" t="s">
        <v>21</v>
      </c>
      <c r="N257" s="212" t="s">
        <v>45</v>
      </c>
      <c r="O257" s="77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AR257" s="15" t="s">
        <v>214</v>
      </c>
      <c r="AT257" s="15" t="s">
        <v>133</v>
      </c>
      <c r="AU257" s="15" t="s">
        <v>84</v>
      </c>
      <c r="AY257" s="15" t="s">
        <v>131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5" t="s">
        <v>82</v>
      </c>
      <c r="BK257" s="215">
        <f>ROUND(I257*H257,2)</f>
        <v>0</v>
      </c>
      <c r="BL257" s="15" t="s">
        <v>214</v>
      </c>
      <c r="BM257" s="15" t="s">
        <v>432</v>
      </c>
    </row>
    <row r="258" s="1" customFormat="1">
      <c r="B258" s="36"/>
      <c r="C258" s="37"/>
      <c r="D258" s="216" t="s">
        <v>173</v>
      </c>
      <c r="E258" s="37"/>
      <c r="F258" s="217" t="s">
        <v>356</v>
      </c>
      <c r="G258" s="37"/>
      <c r="H258" s="37"/>
      <c r="I258" s="128"/>
      <c r="J258" s="37"/>
      <c r="K258" s="37"/>
      <c r="L258" s="41"/>
      <c r="M258" s="218"/>
      <c r="N258" s="77"/>
      <c r="O258" s="77"/>
      <c r="P258" s="77"/>
      <c r="Q258" s="77"/>
      <c r="R258" s="77"/>
      <c r="S258" s="77"/>
      <c r="T258" s="78"/>
      <c r="AT258" s="15" t="s">
        <v>173</v>
      </c>
      <c r="AU258" s="15" t="s">
        <v>84</v>
      </c>
    </row>
    <row r="259" s="11" customFormat="1">
      <c r="B259" s="219"/>
      <c r="C259" s="220"/>
      <c r="D259" s="216" t="s">
        <v>142</v>
      </c>
      <c r="E259" s="221" t="s">
        <v>21</v>
      </c>
      <c r="F259" s="222" t="s">
        <v>147</v>
      </c>
      <c r="G259" s="220"/>
      <c r="H259" s="223">
        <v>20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142</v>
      </c>
      <c r="AU259" s="229" t="s">
        <v>84</v>
      </c>
      <c r="AV259" s="11" t="s">
        <v>84</v>
      </c>
      <c r="AW259" s="11" t="s">
        <v>34</v>
      </c>
      <c r="AX259" s="11" t="s">
        <v>82</v>
      </c>
      <c r="AY259" s="229" t="s">
        <v>131</v>
      </c>
    </row>
    <row r="260" s="1" customFormat="1" ht="16.5" customHeight="1">
      <c r="B260" s="36"/>
      <c r="C260" s="204" t="s">
        <v>433</v>
      </c>
      <c r="D260" s="204" t="s">
        <v>133</v>
      </c>
      <c r="E260" s="205" t="s">
        <v>434</v>
      </c>
      <c r="F260" s="206" t="s">
        <v>435</v>
      </c>
      <c r="G260" s="207" t="s">
        <v>159</v>
      </c>
      <c r="H260" s="208">
        <v>9.5999999999999996</v>
      </c>
      <c r="I260" s="209"/>
      <c r="J260" s="210">
        <f>ROUND(I260*H260,2)</f>
        <v>0</v>
      </c>
      <c r="K260" s="206" t="s">
        <v>21</v>
      </c>
      <c r="L260" s="41"/>
      <c r="M260" s="211" t="s">
        <v>21</v>
      </c>
      <c r="N260" s="212" t="s">
        <v>45</v>
      </c>
      <c r="O260" s="77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15" t="s">
        <v>214</v>
      </c>
      <c r="AT260" s="15" t="s">
        <v>133</v>
      </c>
      <c r="AU260" s="15" t="s">
        <v>84</v>
      </c>
      <c r="AY260" s="15" t="s">
        <v>131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5" t="s">
        <v>82</v>
      </c>
      <c r="BK260" s="215">
        <f>ROUND(I260*H260,2)</f>
        <v>0</v>
      </c>
      <c r="BL260" s="15" t="s">
        <v>214</v>
      </c>
      <c r="BM260" s="15" t="s">
        <v>436</v>
      </c>
    </row>
    <row r="261" s="1" customFormat="1">
      <c r="B261" s="36"/>
      <c r="C261" s="37"/>
      <c r="D261" s="216" t="s">
        <v>173</v>
      </c>
      <c r="E261" s="37"/>
      <c r="F261" s="217" t="s">
        <v>356</v>
      </c>
      <c r="G261" s="37"/>
      <c r="H261" s="37"/>
      <c r="I261" s="128"/>
      <c r="J261" s="37"/>
      <c r="K261" s="37"/>
      <c r="L261" s="41"/>
      <c r="M261" s="218"/>
      <c r="N261" s="77"/>
      <c r="O261" s="77"/>
      <c r="P261" s="77"/>
      <c r="Q261" s="77"/>
      <c r="R261" s="77"/>
      <c r="S261" s="77"/>
      <c r="T261" s="78"/>
      <c r="AT261" s="15" t="s">
        <v>173</v>
      </c>
      <c r="AU261" s="15" t="s">
        <v>84</v>
      </c>
    </row>
    <row r="262" s="11" customFormat="1">
      <c r="B262" s="219"/>
      <c r="C262" s="220"/>
      <c r="D262" s="216" t="s">
        <v>142</v>
      </c>
      <c r="E262" s="221" t="s">
        <v>21</v>
      </c>
      <c r="F262" s="222" t="s">
        <v>437</v>
      </c>
      <c r="G262" s="220"/>
      <c r="H262" s="223">
        <v>9.5999999999999996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142</v>
      </c>
      <c r="AU262" s="229" t="s">
        <v>84</v>
      </c>
      <c r="AV262" s="11" t="s">
        <v>84</v>
      </c>
      <c r="AW262" s="11" t="s">
        <v>34</v>
      </c>
      <c r="AX262" s="11" t="s">
        <v>82</v>
      </c>
      <c r="AY262" s="229" t="s">
        <v>131</v>
      </c>
    </row>
    <row r="263" s="1" customFormat="1" ht="16.5" customHeight="1">
      <c r="B263" s="36"/>
      <c r="C263" s="230" t="s">
        <v>438</v>
      </c>
      <c r="D263" s="230" t="s">
        <v>189</v>
      </c>
      <c r="E263" s="231" t="s">
        <v>439</v>
      </c>
      <c r="F263" s="232" t="s">
        <v>440</v>
      </c>
      <c r="G263" s="233" t="s">
        <v>159</v>
      </c>
      <c r="H263" s="234">
        <v>198</v>
      </c>
      <c r="I263" s="235"/>
      <c r="J263" s="236">
        <f>ROUND(I263*H263,2)</f>
        <v>0</v>
      </c>
      <c r="K263" s="232" t="s">
        <v>21</v>
      </c>
      <c r="L263" s="237"/>
      <c r="M263" s="238" t="s">
        <v>21</v>
      </c>
      <c r="N263" s="239" t="s">
        <v>45</v>
      </c>
      <c r="O263" s="77"/>
      <c r="P263" s="213">
        <f>O263*H263</f>
        <v>0</v>
      </c>
      <c r="Q263" s="213">
        <v>0.00072000000000000005</v>
      </c>
      <c r="R263" s="213">
        <f>Q263*H263</f>
        <v>0.14256000000000002</v>
      </c>
      <c r="S263" s="213">
        <v>0</v>
      </c>
      <c r="T263" s="214">
        <f>S263*H263</f>
        <v>0</v>
      </c>
      <c r="AR263" s="15" t="s">
        <v>383</v>
      </c>
      <c r="AT263" s="15" t="s">
        <v>189</v>
      </c>
      <c r="AU263" s="15" t="s">
        <v>84</v>
      </c>
      <c r="AY263" s="15" t="s">
        <v>131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5" t="s">
        <v>82</v>
      </c>
      <c r="BK263" s="215">
        <f>ROUND(I263*H263,2)</f>
        <v>0</v>
      </c>
      <c r="BL263" s="15" t="s">
        <v>214</v>
      </c>
      <c r="BM263" s="15" t="s">
        <v>441</v>
      </c>
    </row>
    <row r="264" s="1" customFormat="1">
      <c r="B264" s="36"/>
      <c r="C264" s="37"/>
      <c r="D264" s="216" t="s">
        <v>173</v>
      </c>
      <c r="E264" s="37"/>
      <c r="F264" s="217" t="s">
        <v>442</v>
      </c>
      <c r="G264" s="37"/>
      <c r="H264" s="37"/>
      <c r="I264" s="128"/>
      <c r="J264" s="37"/>
      <c r="K264" s="37"/>
      <c r="L264" s="41"/>
      <c r="M264" s="218"/>
      <c r="N264" s="77"/>
      <c r="O264" s="77"/>
      <c r="P264" s="77"/>
      <c r="Q264" s="77"/>
      <c r="R264" s="77"/>
      <c r="S264" s="77"/>
      <c r="T264" s="78"/>
      <c r="AT264" s="15" t="s">
        <v>173</v>
      </c>
      <c r="AU264" s="15" t="s">
        <v>84</v>
      </c>
    </row>
    <row r="265" s="11" customFormat="1">
      <c r="B265" s="219"/>
      <c r="C265" s="220"/>
      <c r="D265" s="216" t="s">
        <v>142</v>
      </c>
      <c r="E265" s="221" t="s">
        <v>21</v>
      </c>
      <c r="F265" s="222" t="s">
        <v>443</v>
      </c>
      <c r="G265" s="220"/>
      <c r="H265" s="223">
        <v>198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142</v>
      </c>
      <c r="AU265" s="229" t="s">
        <v>84</v>
      </c>
      <c r="AV265" s="11" t="s">
        <v>84</v>
      </c>
      <c r="AW265" s="11" t="s">
        <v>34</v>
      </c>
      <c r="AX265" s="11" t="s">
        <v>82</v>
      </c>
      <c r="AY265" s="229" t="s">
        <v>131</v>
      </c>
    </row>
    <row r="266" s="1" customFormat="1" ht="16.5" customHeight="1">
      <c r="B266" s="36"/>
      <c r="C266" s="230" t="s">
        <v>444</v>
      </c>
      <c r="D266" s="230" t="s">
        <v>189</v>
      </c>
      <c r="E266" s="231" t="s">
        <v>445</v>
      </c>
      <c r="F266" s="232" t="s">
        <v>446</v>
      </c>
      <c r="G266" s="233" t="s">
        <v>159</v>
      </c>
      <c r="H266" s="234">
        <v>20</v>
      </c>
      <c r="I266" s="235"/>
      <c r="J266" s="236">
        <f>ROUND(I266*H266,2)</f>
        <v>0</v>
      </c>
      <c r="K266" s="232" t="s">
        <v>21</v>
      </c>
      <c r="L266" s="237"/>
      <c r="M266" s="238" t="s">
        <v>21</v>
      </c>
      <c r="N266" s="239" t="s">
        <v>45</v>
      </c>
      <c r="O266" s="77"/>
      <c r="P266" s="213">
        <f>O266*H266</f>
        <v>0</v>
      </c>
      <c r="Q266" s="213">
        <v>0.00072000000000000005</v>
      </c>
      <c r="R266" s="213">
        <f>Q266*H266</f>
        <v>0.014400000000000001</v>
      </c>
      <c r="S266" s="213">
        <v>0</v>
      </c>
      <c r="T266" s="214">
        <f>S266*H266</f>
        <v>0</v>
      </c>
      <c r="AR266" s="15" t="s">
        <v>383</v>
      </c>
      <c r="AT266" s="15" t="s">
        <v>189</v>
      </c>
      <c r="AU266" s="15" t="s">
        <v>84</v>
      </c>
      <c r="AY266" s="15" t="s">
        <v>131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5" t="s">
        <v>82</v>
      </c>
      <c r="BK266" s="215">
        <f>ROUND(I266*H266,2)</f>
        <v>0</v>
      </c>
      <c r="BL266" s="15" t="s">
        <v>214</v>
      </c>
      <c r="BM266" s="15" t="s">
        <v>447</v>
      </c>
    </row>
    <row r="267" s="1" customFormat="1">
      <c r="B267" s="36"/>
      <c r="C267" s="37"/>
      <c r="D267" s="216" t="s">
        <v>173</v>
      </c>
      <c r="E267" s="37"/>
      <c r="F267" s="217" t="s">
        <v>448</v>
      </c>
      <c r="G267" s="37"/>
      <c r="H267" s="37"/>
      <c r="I267" s="128"/>
      <c r="J267" s="37"/>
      <c r="K267" s="37"/>
      <c r="L267" s="41"/>
      <c r="M267" s="218"/>
      <c r="N267" s="77"/>
      <c r="O267" s="77"/>
      <c r="P267" s="77"/>
      <c r="Q267" s="77"/>
      <c r="R267" s="77"/>
      <c r="S267" s="77"/>
      <c r="T267" s="78"/>
      <c r="AT267" s="15" t="s">
        <v>173</v>
      </c>
      <c r="AU267" s="15" t="s">
        <v>84</v>
      </c>
    </row>
    <row r="268" s="11" customFormat="1">
      <c r="B268" s="219"/>
      <c r="C268" s="220"/>
      <c r="D268" s="216" t="s">
        <v>142</v>
      </c>
      <c r="E268" s="221" t="s">
        <v>21</v>
      </c>
      <c r="F268" s="222" t="s">
        <v>449</v>
      </c>
      <c r="G268" s="220"/>
      <c r="H268" s="223">
        <v>20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142</v>
      </c>
      <c r="AU268" s="229" t="s">
        <v>84</v>
      </c>
      <c r="AV268" s="11" t="s">
        <v>84</v>
      </c>
      <c r="AW268" s="11" t="s">
        <v>34</v>
      </c>
      <c r="AX268" s="11" t="s">
        <v>82</v>
      </c>
      <c r="AY268" s="229" t="s">
        <v>131</v>
      </c>
    </row>
    <row r="269" s="1" customFormat="1" ht="16.5" customHeight="1">
      <c r="B269" s="36"/>
      <c r="C269" s="230" t="s">
        <v>450</v>
      </c>
      <c r="D269" s="230" t="s">
        <v>189</v>
      </c>
      <c r="E269" s="231" t="s">
        <v>451</v>
      </c>
      <c r="F269" s="232" t="s">
        <v>452</v>
      </c>
      <c r="G269" s="233" t="s">
        <v>159</v>
      </c>
      <c r="H269" s="234">
        <v>9.5999999999999996</v>
      </c>
      <c r="I269" s="235"/>
      <c r="J269" s="236">
        <f>ROUND(I269*H269,2)</f>
        <v>0</v>
      </c>
      <c r="K269" s="232" t="s">
        <v>21</v>
      </c>
      <c r="L269" s="237"/>
      <c r="M269" s="238" t="s">
        <v>21</v>
      </c>
      <c r="N269" s="239" t="s">
        <v>45</v>
      </c>
      <c r="O269" s="77"/>
      <c r="P269" s="213">
        <f>O269*H269</f>
        <v>0</v>
      </c>
      <c r="Q269" s="213">
        <v>0.00072000000000000005</v>
      </c>
      <c r="R269" s="213">
        <f>Q269*H269</f>
        <v>0.0069120000000000006</v>
      </c>
      <c r="S269" s="213">
        <v>0</v>
      </c>
      <c r="T269" s="214">
        <f>S269*H269</f>
        <v>0</v>
      </c>
      <c r="AR269" s="15" t="s">
        <v>383</v>
      </c>
      <c r="AT269" s="15" t="s">
        <v>189</v>
      </c>
      <c r="AU269" s="15" t="s">
        <v>84</v>
      </c>
      <c r="AY269" s="15" t="s">
        <v>131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5" t="s">
        <v>82</v>
      </c>
      <c r="BK269" s="215">
        <f>ROUND(I269*H269,2)</f>
        <v>0</v>
      </c>
      <c r="BL269" s="15" t="s">
        <v>214</v>
      </c>
      <c r="BM269" s="15" t="s">
        <v>453</v>
      </c>
    </row>
    <row r="270" s="1" customFormat="1">
      <c r="B270" s="36"/>
      <c r="C270" s="37"/>
      <c r="D270" s="216" t="s">
        <v>173</v>
      </c>
      <c r="E270" s="37"/>
      <c r="F270" s="217" t="s">
        <v>454</v>
      </c>
      <c r="G270" s="37"/>
      <c r="H270" s="37"/>
      <c r="I270" s="128"/>
      <c r="J270" s="37"/>
      <c r="K270" s="37"/>
      <c r="L270" s="41"/>
      <c r="M270" s="218"/>
      <c r="N270" s="77"/>
      <c r="O270" s="77"/>
      <c r="P270" s="77"/>
      <c r="Q270" s="77"/>
      <c r="R270" s="77"/>
      <c r="S270" s="77"/>
      <c r="T270" s="78"/>
      <c r="AT270" s="15" t="s">
        <v>173</v>
      </c>
      <c r="AU270" s="15" t="s">
        <v>84</v>
      </c>
    </row>
    <row r="271" s="11" customFormat="1">
      <c r="B271" s="219"/>
      <c r="C271" s="220"/>
      <c r="D271" s="216" t="s">
        <v>142</v>
      </c>
      <c r="E271" s="221" t="s">
        <v>21</v>
      </c>
      <c r="F271" s="222" t="s">
        <v>455</v>
      </c>
      <c r="G271" s="220"/>
      <c r="H271" s="223">
        <v>9.5999999999999996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142</v>
      </c>
      <c r="AU271" s="229" t="s">
        <v>84</v>
      </c>
      <c r="AV271" s="11" t="s">
        <v>84</v>
      </c>
      <c r="AW271" s="11" t="s">
        <v>34</v>
      </c>
      <c r="AX271" s="11" t="s">
        <v>82</v>
      </c>
      <c r="AY271" s="229" t="s">
        <v>131</v>
      </c>
    </row>
    <row r="272" s="1" customFormat="1" ht="22.5" customHeight="1">
      <c r="B272" s="36"/>
      <c r="C272" s="204" t="s">
        <v>456</v>
      </c>
      <c r="D272" s="204" t="s">
        <v>133</v>
      </c>
      <c r="E272" s="205" t="s">
        <v>457</v>
      </c>
      <c r="F272" s="206" t="s">
        <v>458</v>
      </c>
      <c r="G272" s="207" t="s">
        <v>459</v>
      </c>
      <c r="H272" s="208">
        <v>8</v>
      </c>
      <c r="I272" s="209"/>
      <c r="J272" s="210">
        <f>ROUND(I272*H272,2)</f>
        <v>0</v>
      </c>
      <c r="K272" s="206" t="s">
        <v>21</v>
      </c>
      <c r="L272" s="41"/>
      <c r="M272" s="211" t="s">
        <v>21</v>
      </c>
      <c r="N272" s="212" t="s">
        <v>45</v>
      </c>
      <c r="O272" s="77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AR272" s="15" t="s">
        <v>214</v>
      </c>
      <c r="AT272" s="15" t="s">
        <v>133</v>
      </c>
      <c r="AU272" s="15" t="s">
        <v>84</v>
      </c>
      <c r="AY272" s="15" t="s">
        <v>131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5" t="s">
        <v>82</v>
      </c>
      <c r="BK272" s="215">
        <f>ROUND(I272*H272,2)</f>
        <v>0</v>
      </c>
      <c r="BL272" s="15" t="s">
        <v>214</v>
      </c>
      <c r="BM272" s="15" t="s">
        <v>460</v>
      </c>
    </row>
    <row r="273" s="1" customFormat="1">
      <c r="B273" s="36"/>
      <c r="C273" s="37"/>
      <c r="D273" s="216" t="s">
        <v>173</v>
      </c>
      <c r="E273" s="37"/>
      <c r="F273" s="217" t="s">
        <v>356</v>
      </c>
      <c r="G273" s="37"/>
      <c r="H273" s="37"/>
      <c r="I273" s="128"/>
      <c r="J273" s="37"/>
      <c r="K273" s="37"/>
      <c r="L273" s="41"/>
      <c r="M273" s="218"/>
      <c r="N273" s="77"/>
      <c r="O273" s="77"/>
      <c r="P273" s="77"/>
      <c r="Q273" s="77"/>
      <c r="R273" s="77"/>
      <c r="S273" s="77"/>
      <c r="T273" s="78"/>
      <c r="AT273" s="15" t="s">
        <v>173</v>
      </c>
      <c r="AU273" s="15" t="s">
        <v>84</v>
      </c>
    </row>
    <row r="274" s="11" customFormat="1">
      <c r="B274" s="219"/>
      <c r="C274" s="220"/>
      <c r="D274" s="216" t="s">
        <v>142</v>
      </c>
      <c r="E274" s="221" t="s">
        <v>21</v>
      </c>
      <c r="F274" s="222" t="s">
        <v>176</v>
      </c>
      <c r="G274" s="220"/>
      <c r="H274" s="223">
        <v>8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142</v>
      </c>
      <c r="AU274" s="229" t="s">
        <v>84</v>
      </c>
      <c r="AV274" s="11" t="s">
        <v>84</v>
      </c>
      <c r="AW274" s="11" t="s">
        <v>34</v>
      </c>
      <c r="AX274" s="11" t="s">
        <v>82</v>
      </c>
      <c r="AY274" s="229" t="s">
        <v>131</v>
      </c>
    </row>
    <row r="275" s="1" customFormat="1" ht="16.5" customHeight="1">
      <c r="B275" s="36"/>
      <c r="C275" s="204" t="s">
        <v>303</v>
      </c>
      <c r="D275" s="204" t="s">
        <v>133</v>
      </c>
      <c r="E275" s="205" t="s">
        <v>461</v>
      </c>
      <c r="F275" s="206" t="s">
        <v>462</v>
      </c>
      <c r="G275" s="207" t="s">
        <v>240</v>
      </c>
      <c r="H275" s="208">
        <v>8</v>
      </c>
      <c r="I275" s="209"/>
      <c r="J275" s="210">
        <f>ROUND(I275*H275,2)</f>
        <v>0</v>
      </c>
      <c r="K275" s="206" t="s">
        <v>21</v>
      </c>
      <c r="L275" s="41"/>
      <c r="M275" s="211" t="s">
        <v>21</v>
      </c>
      <c r="N275" s="212" t="s">
        <v>45</v>
      </c>
      <c r="O275" s="77"/>
      <c r="P275" s="213">
        <f>O275*H275</f>
        <v>0</v>
      </c>
      <c r="Q275" s="213">
        <v>0.00035</v>
      </c>
      <c r="R275" s="213">
        <f>Q275*H275</f>
        <v>0.0028</v>
      </c>
      <c r="S275" s="213">
        <v>0</v>
      </c>
      <c r="T275" s="214">
        <f>S275*H275</f>
        <v>0</v>
      </c>
      <c r="AR275" s="15" t="s">
        <v>214</v>
      </c>
      <c r="AT275" s="15" t="s">
        <v>133</v>
      </c>
      <c r="AU275" s="15" t="s">
        <v>84</v>
      </c>
      <c r="AY275" s="15" t="s">
        <v>131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5" t="s">
        <v>82</v>
      </c>
      <c r="BK275" s="215">
        <f>ROUND(I275*H275,2)</f>
        <v>0</v>
      </c>
      <c r="BL275" s="15" t="s">
        <v>214</v>
      </c>
      <c r="BM275" s="15" t="s">
        <v>463</v>
      </c>
    </row>
    <row r="276" s="1" customFormat="1">
      <c r="B276" s="36"/>
      <c r="C276" s="37"/>
      <c r="D276" s="216" t="s">
        <v>173</v>
      </c>
      <c r="E276" s="37"/>
      <c r="F276" s="217" t="s">
        <v>464</v>
      </c>
      <c r="G276" s="37"/>
      <c r="H276" s="37"/>
      <c r="I276" s="128"/>
      <c r="J276" s="37"/>
      <c r="K276" s="37"/>
      <c r="L276" s="41"/>
      <c r="M276" s="218"/>
      <c r="N276" s="77"/>
      <c r="O276" s="77"/>
      <c r="P276" s="77"/>
      <c r="Q276" s="77"/>
      <c r="R276" s="77"/>
      <c r="S276" s="77"/>
      <c r="T276" s="78"/>
      <c r="AT276" s="15" t="s">
        <v>173</v>
      </c>
      <c r="AU276" s="15" t="s">
        <v>84</v>
      </c>
    </row>
    <row r="277" s="11" customFormat="1">
      <c r="B277" s="219"/>
      <c r="C277" s="220"/>
      <c r="D277" s="216" t="s">
        <v>142</v>
      </c>
      <c r="E277" s="221" t="s">
        <v>21</v>
      </c>
      <c r="F277" s="222" t="s">
        <v>176</v>
      </c>
      <c r="G277" s="220"/>
      <c r="H277" s="223">
        <v>8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142</v>
      </c>
      <c r="AU277" s="229" t="s">
        <v>84</v>
      </c>
      <c r="AV277" s="11" t="s">
        <v>84</v>
      </c>
      <c r="AW277" s="11" t="s">
        <v>34</v>
      </c>
      <c r="AX277" s="11" t="s">
        <v>82</v>
      </c>
      <c r="AY277" s="229" t="s">
        <v>131</v>
      </c>
    </row>
    <row r="278" s="1" customFormat="1" ht="22.5" customHeight="1">
      <c r="B278" s="36"/>
      <c r="C278" s="204" t="s">
        <v>465</v>
      </c>
      <c r="D278" s="204" t="s">
        <v>133</v>
      </c>
      <c r="E278" s="205" t="s">
        <v>466</v>
      </c>
      <c r="F278" s="206" t="s">
        <v>467</v>
      </c>
      <c r="G278" s="207" t="s">
        <v>159</v>
      </c>
      <c r="H278" s="208">
        <v>138.72</v>
      </c>
      <c r="I278" s="209"/>
      <c r="J278" s="210">
        <f>ROUND(I278*H278,2)</f>
        <v>0</v>
      </c>
      <c r="K278" s="206" t="s">
        <v>137</v>
      </c>
      <c r="L278" s="41"/>
      <c r="M278" s="211" t="s">
        <v>21</v>
      </c>
      <c r="N278" s="212" t="s">
        <v>45</v>
      </c>
      <c r="O278" s="77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AR278" s="15" t="s">
        <v>214</v>
      </c>
      <c r="AT278" s="15" t="s">
        <v>133</v>
      </c>
      <c r="AU278" s="15" t="s">
        <v>84</v>
      </c>
      <c r="AY278" s="15" t="s">
        <v>131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5" t="s">
        <v>82</v>
      </c>
      <c r="BK278" s="215">
        <f>ROUND(I278*H278,2)</f>
        <v>0</v>
      </c>
      <c r="BL278" s="15" t="s">
        <v>214</v>
      </c>
      <c r="BM278" s="15" t="s">
        <v>468</v>
      </c>
    </row>
    <row r="279" s="11" customFormat="1">
      <c r="B279" s="219"/>
      <c r="C279" s="220"/>
      <c r="D279" s="216" t="s">
        <v>142</v>
      </c>
      <c r="E279" s="221" t="s">
        <v>21</v>
      </c>
      <c r="F279" s="222" t="s">
        <v>469</v>
      </c>
      <c r="G279" s="220"/>
      <c r="H279" s="223">
        <v>138.72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142</v>
      </c>
      <c r="AU279" s="229" t="s">
        <v>84</v>
      </c>
      <c r="AV279" s="11" t="s">
        <v>84</v>
      </c>
      <c r="AW279" s="11" t="s">
        <v>34</v>
      </c>
      <c r="AX279" s="11" t="s">
        <v>82</v>
      </c>
      <c r="AY279" s="229" t="s">
        <v>131</v>
      </c>
    </row>
    <row r="280" s="1" customFormat="1" ht="16.5" customHeight="1">
      <c r="B280" s="36"/>
      <c r="C280" s="230" t="s">
        <v>470</v>
      </c>
      <c r="D280" s="230" t="s">
        <v>189</v>
      </c>
      <c r="E280" s="231" t="s">
        <v>471</v>
      </c>
      <c r="F280" s="232" t="s">
        <v>472</v>
      </c>
      <c r="G280" s="233" t="s">
        <v>203</v>
      </c>
      <c r="H280" s="234">
        <v>86.161000000000001</v>
      </c>
      <c r="I280" s="235"/>
      <c r="J280" s="236">
        <f>ROUND(I280*H280,2)</f>
        <v>0</v>
      </c>
      <c r="K280" s="232" t="s">
        <v>137</v>
      </c>
      <c r="L280" s="237"/>
      <c r="M280" s="238" t="s">
        <v>21</v>
      </c>
      <c r="N280" s="239" t="s">
        <v>45</v>
      </c>
      <c r="O280" s="77"/>
      <c r="P280" s="213">
        <f>O280*H280</f>
        <v>0</v>
      </c>
      <c r="Q280" s="213">
        <v>0.001</v>
      </c>
      <c r="R280" s="213">
        <f>Q280*H280</f>
        <v>0.086161000000000001</v>
      </c>
      <c r="S280" s="213">
        <v>0</v>
      </c>
      <c r="T280" s="214">
        <f>S280*H280</f>
        <v>0</v>
      </c>
      <c r="AR280" s="15" t="s">
        <v>383</v>
      </c>
      <c r="AT280" s="15" t="s">
        <v>189</v>
      </c>
      <c r="AU280" s="15" t="s">
        <v>84</v>
      </c>
      <c r="AY280" s="15" t="s">
        <v>131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5" t="s">
        <v>82</v>
      </c>
      <c r="BK280" s="215">
        <f>ROUND(I280*H280,2)</f>
        <v>0</v>
      </c>
      <c r="BL280" s="15" t="s">
        <v>214</v>
      </c>
      <c r="BM280" s="15" t="s">
        <v>473</v>
      </c>
    </row>
    <row r="281" s="1" customFormat="1">
      <c r="B281" s="36"/>
      <c r="C281" s="37"/>
      <c r="D281" s="216" t="s">
        <v>173</v>
      </c>
      <c r="E281" s="37"/>
      <c r="F281" s="217" t="s">
        <v>474</v>
      </c>
      <c r="G281" s="37"/>
      <c r="H281" s="37"/>
      <c r="I281" s="128"/>
      <c r="J281" s="37"/>
      <c r="K281" s="37"/>
      <c r="L281" s="41"/>
      <c r="M281" s="218"/>
      <c r="N281" s="77"/>
      <c r="O281" s="77"/>
      <c r="P281" s="77"/>
      <c r="Q281" s="77"/>
      <c r="R281" s="77"/>
      <c r="S281" s="77"/>
      <c r="T281" s="78"/>
      <c r="AT281" s="15" t="s">
        <v>173</v>
      </c>
      <c r="AU281" s="15" t="s">
        <v>84</v>
      </c>
    </row>
    <row r="282" s="11" customFormat="1">
      <c r="B282" s="219"/>
      <c r="C282" s="220"/>
      <c r="D282" s="216" t="s">
        <v>142</v>
      </c>
      <c r="E282" s="221" t="s">
        <v>21</v>
      </c>
      <c r="F282" s="222" t="s">
        <v>475</v>
      </c>
      <c r="G282" s="220"/>
      <c r="H282" s="223">
        <v>86.161000000000001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142</v>
      </c>
      <c r="AU282" s="229" t="s">
        <v>84</v>
      </c>
      <c r="AV282" s="11" t="s">
        <v>84</v>
      </c>
      <c r="AW282" s="11" t="s">
        <v>34</v>
      </c>
      <c r="AX282" s="11" t="s">
        <v>82</v>
      </c>
      <c r="AY282" s="229" t="s">
        <v>131</v>
      </c>
    </row>
    <row r="283" s="1" customFormat="1" ht="16.5" customHeight="1">
      <c r="B283" s="36"/>
      <c r="C283" s="204" t="s">
        <v>476</v>
      </c>
      <c r="D283" s="204" t="s">
        <v>133</v>
      </c>
      <c r="E283" s="205" t="s">
        <v>477</v>
      </c>
      <c r="F283" s="206" t="s">
        <v>478</v>
      </c>
      <c r="G283" s="207" t="s">
        <v>240</v>
      </c>
      <c r="H283" s="208">
        <v>1</v>
      </c>
      <c r="I283" s="209"/>
      <c r="J283" s="210">
        <f>ROUND(I283*H283,2)</f>
        <v>0</v>
      </c>
      <c r="K283" s="206" t="s">
        <v>137</v>
      </c>
      <c r="L283" s="41"/>
      <c r="M283" s="211" t="s">
        <v>21</v>
      </c>
      <c r="N283" s="212" t="s">
        <v>45</v>
      </c>
      <c r="O283" s="77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AR283" s="15" t="s">
        <v>214</v>
      </c>
      <c r="AT283" s="15" t="s">
        <v>133</v>
      </c>
      <c r="AU283" s="15" t="s">
        <v>84</v>
      </c>
      <c r="AY283" s="15" t="s">
        <v>131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5" t="s">
        <v>82</v>
      </c>
      <c r="BK283" s="215">
        <f>ROUND(I283*H283,2)</f>
        <v>0</v>
      </c>
      <c r="BL283" s="15" t="s">
        <v>214</v>
      </c>
      <c r="BM283" s="15" t="s">
        <v>479</v>
      </c>
    </row>
    <row r="284" s="11" customFormat="1">
      <c r="B284" s="219"/>
      <c r="C284" s="220"/>
      <c r="D284" s="216" t="s">
        <v>142</v>
      </c>
      <c r="E284" s="221" t="s">
        <v>21</v>
      </c>
      <c r="F284" s="222" t="s">
        <v>82</v>
      </c>
      <c r="G284" s="220"/>
      <c r="H284" s="223">
        <v>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142</v>
      </c>
      <c r="AU284" s="229" t="s">
        <v>84</v>
      </c>
      <c r="AV284" s="11" t="s">
        <v>84</v>
      </c>
      <c r="AW284" s="11" t="s">
        <v>34</v>
      </c>
      <c r="AX284" s="11" t="s">
        <v>82</v>
      </c>
      <c r="AY284" s="229" t="s">
        <v>131</v>
      </c>
    </row>
    <row r="285" s="1" customFormat="1" ht="16.5" customHeight="1">
      <c r="B285" s="36"/>
      <c r="C285" s="204" t="s">
        <v>214</v>
      </c>
      <c r="D285" s="204" t="s">
        <v>133</v>
      </c>
      <c r="E285" s="205" t="s">
        <v>480</v>
      </c>
      <c r="F285" s="206" t="s">
        <v>481</v>
      </c>
      <c r="G285" s="207" t="s">
        <v>240</v>
      </c>
      <c r="H285" s="208">
        <v>9</v>
      </c>
      <c r="I285" s="209"/>
      <c r="J285" s="210">
        <f>ROUND(I285*H285,2)</f>
        <v>0</v>
      </c>
      <c r="K285" s="206" t="s">
        <v>137</v>
      </c>
      <c r="L285" s="41"/>
      <c r="M285" s="211" t="s">
        <v>21</v>
      </c>
      <c r="N285" s="212" t="s">
        <v>45</v>
      </c>
      <c r="O285" s="77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AR285" s="15" t="s">
        <v>214</v>
      </c>
      <c r="AT285" s="15" t="s">
        <v>133</v>
      </c>
      <c r="AU285" s="15" t="s">
        <v>84</v>
      </c>
      <c r="AY285" s="15" t="s">
        <v>131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5" t="s">
        <v>82</v>
      </c>
      <c r="BK285" s="215">
        <f>ROUND(I285*H285,2)</f>
        <v>0</v>
      </c>
      <c r="BL285" s="15" t="s">
        <v>214</v>
      </c>
      <c r="BM285" s="15" t="s">
        <v>482</v>
      </c>
    </row>
    <row r="286" s="1" customFormat="1">
      <c r="B286" s="36"/>
      <c r="C286" s="37"/>
      <c r="D286" s="216" t="s">
        <v>173</v>
      </c>
      <c r="E286" s="37"/>
      <c r="F286" s="217" t="s">
        <v>483</v>
      </c>
      <c r="G286" s="37"/>
      <c r="H286" s="37"/>
      <c r="I286" s="128"/>
      <c r="J286" s="37"/>
      <c r="K286" s="37"/>
      <c r="L286" s="41"/>
      <c r="M286" s="218"/>
      <c r="N286" s="77"/>
      <c r="O286" s="77"/>
      <c r="P286" s="77"/>
      <c r="Q286" s="77"/>
      <c r="R286" s="77"/>
      <c r="S286" s="77"/>
      <c r="T286" s="78"/>
      <c r="AT286" s="15" t="s">
        <v>173</v>
      </c>
      <c r="AU286" s="15" t="s">
        <v>84</v>
      </c>
    </row>
    <row r="287" s="11" customFormat="1">
      <c r="B287" s="219"/>
      <c r="C287" s="220"/>
      <c r="D287" s="216" t="s">
        <v>142</v>
      </c>
      <c r="E287" s="221" t="s">
        <v>21</v>
      </c>
      <c r="F287" s="222" t="s">
        <v>182</v>
      </c>
      <c r="G287" s="220"/>
      <c r="H287" s="223">
        <v>9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142</v>
      </c>
      <c r="AU287" s="229" t="s">
        <v>84</v>
      </c>
      <c r="AV287" s="11" t="s">
        <v>84</v>
      </c>
      <c r="AW287" s="11" t="s">
        <v>34</v>
      </c>
      <c r="AX287" s="11" t="s">
        <v>82</v>
      </c>
      <c r="AY287" s="229" t="s">
        <v>131</v>
      </c>
    </row>
    <row r="288" s="1" customFormat="1" ht="22.5" customHeight="1">
      <c r="B288" s="36"/>
      <c r="C288" s="204" t="s">
        <v>484</v>
      </c>
      <c r="D288" s="204" t="s">
        <v>133</v>
      </c>
      <c r="E288" s="205" t="s">
        <v>485</v>
      </c>
      <c r="F288" s="206" t="s">
        <v>486</v>
      </c>
      <c r="G288" s="207" t="s">
        <v>159</v>
      </c>
      <c r="H288" s="208">
        <v>254.63999999999999</v>
      </c>
      <c r="I288" s="209"/>
      <c r="J288" s="210">
        <f>ROUND(I288*H288,2)</f>
        <v>0</v>
      </c>
      <c r="K288" s="206" t="s">
        <v>21</v>
      </c>
      <c r="L288" s="41"/>
      <c r="M288" s="211" t="s">
        <v>21</v>
      </c>
      <c r="N288" s="212" t="s">
        <v>45</v>
      </c>
      <c r="O288" s="77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AR288" s="15" t="s">
        <v>214</v>
      </c>
      <c r="AT288" s="15" t="s">
        <v>133</v>
      </c>
      <c r="AU288" s="15" t="s">
        <v>84</v>
      </c>
      <c r="AY288" s="15" t="s">
        <v>131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5" t="s">
        <v>82</v>
      </c>
      <c r="BK288" s="215">
        <f>ROUND(I288*H288,2)</f>
        <v>0</v>
      </c>
      <c r="BL288" s="15" t="s">
        <v>214</v>
      </c>
      <c r="BM288" s="15" t="s">
        <v>487</v>
      </c>
    </row>
    <row r="289" s="1" customFormat="1">
      <c r="B289" s="36"/>
      <c r="C289" s="37"/>
      <c r="D289" s="216" t="s">
        <v>173</v>
      </c>
      <c r="E289" s="37"/>
      <c r="F289" s="217" t="s">
        <v>356</v>
      </c>
      <c r="G289" s="37"/>
      <c r="H289" s="37"/>
      <c r="I289" s="128"/>
      <c r="J289" s="37"/>
      <c r="K289" s="37"/>
      <c r="L289" s="41"/>
      <c r="M289" s="218"/>
      <c r="N289" s="77"/>
      <c r="O289" s="77"/>
      <c r="P289" s="77"/>
      <c r="Q289" s="77"/>
      <c r="R289" s="77"/>
      <c r="S289" s="77"/>
      <c r="T289" s="78"/>
      <c r="AT289" s="15" t="s">
        <v>173</v>
      </c>
      <c r="AU289" s="15" t="s">
        <v>84</v>
      </c>
    </row>
    <row r="290" s="11" customFormat="1">
      <c r="B290" s="219"/>
      <c r="C290" s="220"/>
      <c r="D290" s="216" t="s">
        <v>142</v>
      </c>
      <c r="E290" s="221" t="s">
        <v>21</v>
      </c>
      <c r="F290" s="222" t="s">
        <v>488</v>
      </c>
      <c r="G290" s="220"/>
      <c r="H290" s="223">
        <v>254.63999999999999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142</v>
      </c>
      <c r="AU290" s="229" t="s">
        <v>84</v>
      </c>
      <c r="AV290" s="11" t="s">
        <v>84</v>
      </c>
      <c r="AW290" s="11" t="s">
        <v>34</v>
      </c>
      <c r="AX290" s="11" t="s">
        <v>82</v>
      </c>
      <c r="AY290" s="229" t="s">
        <v>131</v>
      </c>
    </row>
    <row r="291" s="1" customFormat="1" ht="22.5" customHeight="1">
      <c r="B291" s="36"/>
      <c r="C291" s="204" t="s">
        <v>489</v>
      </c>
      <c r="D291" s="204" t="s">
        <v>133</v>
      </c>
      <c r="E291" s="205" t="s">
        <v>490</v>
      </c>
      <c r="F291" s="206" t="s">
        <v>491</v>
      </c>
      <c r="G291" s="207" t="s">
        <v>159</v>
      </c>
      <c r="H291" s="208">
        <v>48</v>
      </c>
      <c r="I291" s="209"/>
      <c r="J291" s="210">
        <f>ROUND(I291*H291,2)</f>
        <v>0</v>
      </c>
      <c r="K291" s="206" t="s">
        <v>137</v>
      </c>
      <c r="L291" s="41"/>
      <c r="M291" s="211" t="s">
        <v>21</v>
      </c>
      <c r="N291" s="212" t="s">
        <v>45</v>
      </c>
      <c r="O291" s="77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AR291" s="15" t="s">
        <v>214</v>
      </c>
      <c r="AT291" s="15" t="s">
        <v>133</v>
      </c>
      <c r="AU291" s="15" t="s">
        <v>84</v>
      </c>
      <c r="AY291" s="15" t="s">
        <v>131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5" t="s">
        <v>82</v>
      </c>
      <c r="BK291" s="215">
        <f>ROUND(I291*H291,2)</f>
        <v>0</v>
      </c>
      <c r="BL291" s="15" t="s">
        <v>214</v>
      </c>
      <c r="BM291" s="15" t="s">
        <v>492</v>
      </c>
    </row>
    <row r="292" s="11" customFormat="1">
      <c r="B292" s="219"/>
      <c r="C292" s="220"/>
      <c r="D292" s="216" t="s">
        <v>142</v>
      </c>
      <c r="E292" s="221" t="s">
        <v>21</v>
      </c>
      <c r="F292" s="222" t="s">
        <v>404</v>
      </c>
      <c r="G292" s="220"/>
      <c r="H292" s="223">
        <v>48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142</v>
      </c>
      <c r="AU292" s="229" t="s">
        <v>84</v>
      </c>
      <c r="AV292" s="11" t="s">
        <v>84</v>
      </c>
      <c r="AW292" s="11" t="s">
        <v>34</v>
      </c>
      <c r="AX292" s="11" t="s">
        <v>82</v>
      </c>
      <c r="AY292" s="229" t="s">
        <v>131</v>
      </c>
    </row>
    <row r="293" s="1" customFormat="1" ht="16.5" customHeight="1">
      <c r="B293" s="36"/>
      <c r="C293" s="230" t="s">
        <v>493</v>
      </c>
      <c r="D293" s="230" t="s">
        <v>189</v>
      </c>
      <c r="E293" s="231" t="s">
        <v>494</v>
      </c>
      <c r="F293" s="232" t="s">
        <v>495</v>
      </c>
      <c r="G293" s="233" t="s">
        <v>159</v>
      </c>
      <c r="H293" s="234">
        <v>48</v>
      </c>
      <c r="I293" s="235"/>
      <c r="J293" s="236">
        <f>ROUND(I293*H293,2)</f>
        <v>0</v>
      </c>
      <c r="K293" s="232" t="s">
        <v>137</v>
      </c>
      <c r="L293" s="237"/>
      <c r="M293" s="238" t="s">
        <v>21</v>
      </c>
      <c r="N293" s="239" t="s">
        <v>45</v>
      </c>
      <c r="O293" s="77"/>
      <c r="P293" s="213">
        <f>O293*H293</f>
        <v>0</v>
      </c>
      <c r="Q293" s="213">
        <v>0.00012</v>
      </c>
      <c r="R293" s="213">
        <f>Q293*H293</f>
        <v>0.0057600000000000004</v>
      </c>
      <c r="S293" s="213">
        <v>0</v>
      </c>
      <c r="T293" s="214">
        <f>S293*H293</f>
        <v>0</v>
      </c>
      <c r="AR293" s="15" t="s">
        <v>383</v>
      </c>
      <c r="AT293" s="15" t="s">
        <v>189</v>
      </c>
      <c r="AU293" s="15" t="s">
        <v>84</v>
      </c>
      <c r="AY293" s="15" t="s">
        <v>131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5" t="s">
        <v>82</v>
      </c>
      <c r="BK293" s="215">
        <f>ROUND(I293*H293,2)</f>
        <v>0</v>
      </c>
      <c r="BL293" s="15" t="s">
        <v>214</v>
      </c>
      <c r="BM293" s="15" t="s">
        <v>496</v>
      </c>
    </row>
    <row r="294" s="11" customFormat="1">
      <c r="B294" s="219"/>
      <c r="C294" s="220"/>
      <c r="D294" s="216" t="s">
        <v>142</v>
      </c>
      <c r="E294" s="221" t="s">
        <v>21</v>
      </c>
      <c r="F294" s="222" t="s">
        <v>497</v>
      </c>
      <c r="G294" s="220"/>
      <c r="H294" s="223">
        <v>48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142</v>
      </c>
      <c r="AU294" s="229" t="s">
        <v>84</v>
      </c>
      <c r="AV294" s="11" t="s">
        <v>84</v>
      </c>
      <c r="AW294" s="11" t="s">
        <v>34</v>
      </c>
      <c r="AX294" s="11" t="s">
        <v>82</v>
      </c>
      <c r="AY294" s="229" t="s">
        <v>131</v>
      </c>
    </row>
    <row r="295" s="1" customFormat="1" ht="22.5" customHeight="1">
      <c r="B295" s="36"/>
      <c r="C295" s="230" t="s">
        <v>498</v>
      </c>
      <c r="D295" s="230" t="s">
        <v>189</v>
      </c>
      <c r="E295" s="231" t="s">
        <v>499</v>
      </c>
      <c r="F295" s="232" t="s">
        <v>500</v>
      </c>
      <c r="G295" s="233" t="s">
        <v>159</v>
      </c>
      <c r="H295" s="234">
        <v>254.63999999999999</v>
      </c>
      <c r="I295" s="235"/>
      <c r="J295" s="236">
        <f>ROUND(I295*H295,2)</f>
        <v>0</v>
      </c>
      <c r="K295" s="232" t="s">
        <v>21</v>
      </c>
      <c r="L295" s="237"/>
      <c r="M295" s="238" t="s">
        <v>21</v>
      </c>
      <c r="N295" s="239" t="s">
        <v>45</v>
      </c>
      <c r="O295" s="77"/>
      <c r="P295" s="213">
        <f>O295*H295</f>
        <v>0</v>
      </c>
      <c r="Q295" s="213">
        <v>0.00091</v>
      </c>
      <c r="R295" s="213">
        <f>Q295*H295</f>
        <v>0.2317224</v>
      </c>
      <c r="S295" s="213">
        <v>0</v>
      </c>
      <c r="T295" s="214">
        <f>S295*H295</f>
        <v>0</v>
      </c>
      <c r="AR295" s="15" t="s">
        <v>383</v>
      </c>
      <c r="AT295" s="15" t="s">
        <v>189</v>
      </c>
      <c r="AU295" s="15" t="s">
        <v>84</v>
      </c>
      <c r="AY295" s="15" t="s">
        <v>131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5" t="s">
        <v>82</v>
      </c>
      <c r="BK295" s="215">
        <f>ROUND(I295*H295,2)</f>
        <v>0</v>
      </c>
      <c r="BL295" s="15" t="s">
        <v>214</v>
      </c>
      <c r="BM295" s="15" t="s">
        <v>501</v>
      </c>
    </row>
    <row r="296" s="1" customFormat="1">
      <c r="B296" s="36"/>
      <c r="C296" s="37"/>
      <c r="D296" s="216" t="s">
        <v>173</v>
      </c>
      <c r="E296" s="37"/>
      <c r="F296" s="217" t="s">
        <v>356</v>
      </c>
      <c r="G296" s="37"/>
      <c r="H296" s="37"/>
      <c r="I296" s="128"/>
      <c r="J296" s="37"/>
      <c r="K296" s="37"/>
      <c r="L296" s="41"/>
      <c r="M296" s="218"/>
      <c r="N296" s="77"/>
      <c r="O296" s="77"/>
      <c r="P296" s="77"/>
      <c r="Q296" s="77"/>
      <c r="R296" s="77"/>
      <c r="S296" s="77"/>
      <c r="T296" s="78"/>
      <c r="AT296" s="15" t="s">
        <v>173</v>
      </c>
      <c r="AU296" s="15" t="s">
        <v>84</v>
      </c>
    </row>
    <row r="297" s="11" customFormat="1">
      <c r="B297" s="219"/>
      <c r="C297" s="220"/>
      <c r="D297" s="216" t="s">
        <v>142</v>
      </c>
      <c r="E297" s="221" t="s">
        <v>21</v>
      </c>
      <c r="F297" s="222" t="s">
        <v>502</v>
      </c>
      <c r="G297" s="220"/>
      <c r="H297" s="223">
        <v>254.63999999999999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142</v>
      </c>
      <c r="AU297" s="229" t="s">
        <v>84</v>
      </c>
      <c r="AV297" s="11" t="s">
        <v>84</v>
      </c>
      <c r="AW297" s="11" t="s">
        <v>34</v>
      </c>
      <c r="AX297" s="11" t="s">
        <v>74</v>
      </c>
      <c r="AY297" s="229" t="s">
        <v>131</v>
      </c>
    </row>
    <row r="298" s="1" customFormat="1" ht="22.5" customHeight="1">
      <c r="B298" s="36"/>
      <c r="C298" s="204" t="s">
        <v>503</v>
      </c>
      <c r="D298" s="204" t="s">
        <v>133</v>
      </c>
      <c r="E298" s="205" t="s">
        <v>504</v>
      </c>
      <c r="F298" s="206" t="s">
        <v>505</v>
      </c>
      <c r="G298" s="207" t="s">
        <v>240</v>
      </c>
      <c r="H298" s="208">
        <v>32</v>
      </c>
      <c r="I298" s="209"/>
      <c r="J298" s="210">
        <f>ROUND(I298*H298,2)</f>
        <v>0</v>
      </c>
      <c r="K298" s="206" t="s">
        <v>21</v>
      </c>
      <c r="L298" s="41"/>
      <c r="M298" s="211" t="s">
        <v>21</v>
      </c>
      <c r="N298" s="212" t="s">
        <v>45</v>
      </c>
      <c r="O298" s="77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AR298" s="15" t="s">
        <v>214</v>
      </c>
      <c r="AT298" s="15" t="s">
        <v>133</v>
      </c>
      <c r="AU298" s="15" t="s">
        <v>84</v>
      </c>
      <c r="AY298" s="15" t="s">
        <v>131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5" t="s">
        <v>82</v>
      </c>
      <c r="BK298" s="215">
        <f>ROUND(I298*H298,2)</f>
        <v>0</v>
      </c>
      <c r="BL298" s="15" t="s">
        <v>214</v>
      </c>
      <c r="BM298" s="15" t="s">
        <v>506</v>
      </c>
    </row>
    <row r="299" s="1" customFormat="1">
      <c r="B299" s="36"/>
      <c r="C299" s="37"/>
      <c r="D299" s="216" t="s">
        <v>173</v>
      </c>
      <c r="E299" s="37"/>
      <c r="F299" s="217" t="s">
        <v>507</v>
      </c>
      <c r="G299" s="37"/>
      <c r="H299" s="37"/>
      <c r="I299" s="128"/>
      <c r="J299" s="37"/>
      <c r="K299" s="37"/>
      <c r="L299" s="41"/>
      <c r="M299" s="218"/>
      <c r="N299" s="77"/>
      <c r="O299" s="77"/>
      <c r="P299" s="77"/>
      <c r="Q299" s="77"/>
      <c r="R299" s="77"/>
      <c r="S299" s="77"/>
      <c r="T299" s="78"/>
      <c r="AT299" s="15" t="s">
        <v>173</v>
      </c>
      <c r="AU299" s="15" t="s">
        <v>84</v>
      </c>
    </row>
    <row r="300" s="12" customFormat="1">
      <c r="B300" s="240"/>
      <c r="C300" s="241"/>
      <c r="D300" s="216" t="s">
        <v>142</v>
      </c>
      <c r="E300" s="242" t="s">
        <v>21</v>
      </c>
      <c r="F300" s="243" t="s">
        <v>508</v>
      </c>
      <c r="G300" s="241"/>
      <c r="H300" s="242" t="s">
        <v>21</v>
      </c>
      <c r="I300" s="244"/>
      <c r="J300" s="241"/>
      <c r="K300" s="241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142</v>
      </c>
      <c r="AU300" s="249" t="s">
        <v>84</v>
      </c>
      <c r="AV300" s="12" t="s">
        <v>82</v>
      </c>
      <c r="AW300" s="12" t="s">
        <v>34</v>
      </c>
      <c r="AX300" s="12" t="s">
        <v>74</v>
      </c>
      <c r="AY300" s="249" t="s">
        <v>131</v>
      </c>
    </row>
    <row r="301" s="11" customFormat="1">
      <c r="B301" s="219"/>
      <c r="C301" s="220"/>
      <c r="D301" s="216" t="s">
        <v>142</v>
      </c>
      <c r="E301" s="221" t="s">
        <v>21</v>
      </c>
      <c r="F301" s="222" t="s">
        <v>509</v>
      </c>
      <c r="G301" s="220"/>
      <c r="H301" s="223">
        <v>16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142</v>
      </c>
      <c r="AU301" s="229" t="s">
        <v>84</v>
      </c>
      <c r="AV301" s="11" t="s">
        <v>84</v>
      </c>
      <c r="AW301" s="11" t="s">
        <v>34</v>
      </c>
      <c r="AX301" s="11" t="s">
        <v>74</v>
      </c>
      <c r="AY301" s="229" t="s">
        <v>131</v>
      </c>
    </row>
    <row r="302" s="12" customFormat="1">
      <c r="B302" s="240"/>
      <c r="C302" s="241"/>
      <c r="D302" s="216" t="s">
        <v>142</v>
      </c>
      <c r="E302" s="242" t="s">
        <v>21</v>
      </c>
      <c r="F302" s="243" t="s">
        <v>510</v>
      </c>
      <c r="G302" s="241"/>
      <c r="H302" s="242" t="s">
        <v>21</v>
      </c>
      <c r="I302" s="244"/>
      <c r="J302" s="241"/>
      <c r="K302" s="241"/>
      <c r="L302" s="245"/>
      <c r="M302" s="246"/>
      <c r="N302" s="247"/>
      <c r="O302" s="247"/>
      <c r="P302" s="247"/>
      <c r="Q302" s="247"/>
      <c r="R302" s="247"/>
      <c r="S302" s="247"/>
      <c r="T302" s="248"/>
      <c r="AT302" s="249" t="s">
        <v>142</v>
      </c>
      <c r="AU302" s="249" t="s">
        <v>84</v>
      </c>
      <c r="AV302" s="12" t="s">
        <v>82</v>
      </c>
      <c r="AW302" s="12" t="s">
        <v>34</v>
      </c>
      <c r="AX302" s="12" t="s">
        <v>74</v>
      </c>
      <c r="AY302" s="249" t="s">
        <v>131</v>
      </c>
    </row>
    <row r="303" s="11" customFormat="1">
      <c r="B303" s="219"/>
      <c r="C303" s="220"/>
      <c r="D303" s="216" t="s">
        <v>142</v>
      </c>
      <c r="E303" s="221" t="s">
        <v>21</v>
      </c>
      <c r="F303" s="222" t="s">
        <v>223</v>
      </c>
      <c r="G303" s="220"/>
      <c r="H303" s="223">
        <v>16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142</v>
      </c>
      <c r="AU303" s="229" t="s">
        <v>84</v>
      </c>
      <c r="AV303" s="11" t="s">
        <v>84</v>
      </c>
      <c r="AW303" s="11" t="s">
        <v>34</v>
      </c>
      <c r="AX303" s="11" t="s">
        <v>74</v>
      </c>
      <c r="AY303" s="229" t="s">
        <v>131</v>
      </c>
    </row>
    <row r="304" s="10" customFormat="1" ht="22.8" customHeight="1">
      <c r="B304" s="188"/>
      <c r="C304" s="189"/>
      <c r="D304" s="190" t="s">
        <v>73</v>
      </c>
      <c r="E304" s="202" t="s">
        <v>511</v>
      </c>
      <c r="F304" s="202" t="s">
        <v>512</v>
      </c>
      <c r="G304" s="189"/>
      <c r="H304" s="189"/>
      <c r="I304" s="192"/>
      <c r="J304" s="203">
        <f>BK304</f>
        <v>0</v>
      </c>
      <c r="K304" s="189"/>
      <c r="L304" s="194"/>
      <c r="M304" s="195"/>
      <c r="N304" s="196"/>
      <c r="O304" s="196"/>
      <c r="P304" s="197">
        <f>SUM(P305:P325)</f>
        <v>0</v>
      </c>
      <c r="Q304" s="196"/>
      <c r="R304" s="197">
        <f>SUM(R305:R325)</f>
        <v>43.698348815999999</v>
      </c>
      <c r="S304" s="196"/>
      <c r="T304" s="198">
        <f>SUM(T305:T325)</f>
        <v>0</v>
      </c>
      <c r="AR304" s="199" t="s">
        <v>148</v>
      </c>
      <c r="AT304" s="200" t="s">
        <v>73</v>
      </c>
      <c r="AU304" s="200" t="s">
        <v>82</v>
      </c>
      <c r="AY304" s="199" t="s">
        <v>131</v>
      </c>
      <c r="BK304" s="201">
        <f>SUM(BK305:BK325)</f>
        <v>0</v>
      </c>
    </row>
    <row r="305" s="1" customFormat="1" ht="16.5" customHeight="1">
      <c r="B305" s="36"/>
      <c r="C305" s="204" t="s">
        <v>513</v>
      </c>
      <c r="D305" s="204" t="s">
        <v>133</v>
      </c>
      <c r="E305" s="205" t="s">
        <v>514</v>
      </c>
      <c r="F305" s="206" t="s">
        <v>515</v>
      </c>
      <c r="G305" s="207" t="s">
        <v>373</v>
      </c>
      <c r="H305" s="208">
        <v>1</v>
      </c>
      <c r="I305" s="209"/>
      <c r="J305" s="210">
        <f>ROUND(I305*H305,2)</f>
        <v>0</v>
      </c>
      <c r="K305" s="206" t="s">
        <v>21</v>
      </c>
      <c r="L305" s="41"/>
      <c r="M305" s="211" t="s">
        <v>21</v>
      </c>
      <c r="N305" s="212" t="s">
        <v>45</v>
      </c>
      <c r="O305" s="77"/>
      <c r="P305" s="213">
        <f>O305*H305</f>
        <v>0</v>
      </c>
      <c r="Q305" s="213">
        <v>0.0099000000000000008</v>
      </c>
      <c r="R305" s="213">
        <f>Q305*H305</f>
        <v>0.0099000000000000008</v>
      </c>
      <c r="S305" s="213">
        <v>0</v>
      </c>
      <c r="T305" s="214">
        <f>S305*H305</f>
        <v>0</v>
      </c>
      <c r="AR305" s="15" t="s">
        <v>223</v>
      </c>
      <c r="AT305" s="15" t="s">
        <v>133</v>
      </c>
      <c r="AU305" s="15" t="s">
        <v>84</v>
      </c>
      <c r="AY305" s="15" t="s">
        <v>131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5" t="s">
        <v>82</v>
      </c>
      <c r="BK305" s="215">
        <f>ROUND(I305*H305,2)</f>
        <v>0</v>
      </c>
      <c r="BL305" s="15" t="s">
        <v>223</v>
      </c>
      <c r="BM305" s="15" t="s">
        <v>516</v>
      </c>
    </row>
    <row r="306" s="1" customFormat="1">
      <c r="B306" s="36"/>
      <c r="C306" s="37"/>
      <c r="D306" s="216" t="s">
        <v>140</v>
      </c>
      <c r="E306" s="37"/>
      <c r="F306" s="217" t="s">
        <v>517</v>
      </c>
      <c r="G306" s="37"/>
      <c r="H306" s="37"/>
      <c r="I306" s="128"/>
      <c r="J306" s="37"/>
      <c r="K306" s="37"/>
      <c r="L306" s="41"/>
      <c r="M306" s="218"/>
      <c r="N306" s="77"/>
      <c r="O306" s="77"/>
      <c r="P306" s="77"/>
      <c r="Q306" s="77"/>
      <c r="R306" s="77"/>
      <c r="S306" s="77"/>
      <c r="T306" s="78"/>
      <c r="AT306" s="15" t="s">
        <v>140</v>
      </c>
      <c r="AU306" s="15" t="s">
        <v>84</v>
      </c>
    </row>
    <row r="307" s="11" customFormat="1">
      <c r="B307" s="219"/>
      <c r="C307" s="220"/>
      <c r="D307" s="216" t="s">
        <v>142</v>
      </c>
      <c r="E307" s="221" t="s">
        <v>21</v>
      </c>
      <c r="F307" s="222" t="s">
        <v>82</v>
      </c>
      <c r="G307" s="220"/>
      <c r="H307" s="223">
        <v>1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142</v>
      </c>
      <c r="AU307" s="229" t="s">
        <v>84</v>
      </c>
      <c r="AV307" s="11" t="s">
        <v>84</v>
      </c>
      <c r="AW307" s="11" t="s">
        <v>34</v>
      </c>
      <c r="AX307" s="11" t="s">
        <v>74</v>
      </c>
      <c r="AY307" s="229" t="s">
        <v>131</v>
      </c>
    </row>
    <row r="308" s="1" customFormat="1" ht="33.75" customHeight="1">
      <c r="B308" s="36"/>
      <c r="C308" s="204" t="s">
        <v>518</v>
      </c>
      <c r="D308" s="204" t="s">
        <v>133</v>
      </c>
      <c r="E308" s="205" t="s">
        <v>519</v>
      </c>
      <c r="F308" s="206" t="s">
        <v>520</v>
      </c>
      <c r="G308" s="207" t="s">
        <v>240</v>
      </c>
      <c r="H308" s="208">
        <v>8</v>
      </c>
      <c r="I308" s="209"/>
      <c r="J308" s="210">
        <f>ROUND(I308*H308,2)</f>
        <v>0</v>
      </c>
      <c r="K308" s="206" t="s">
        <v>137</v>
      </c>
      <c r="L308" s="41"/>
      <c r="M308" s="211" t="s">
        <v>21</v>
      </c>
      <c r="N308" s="212" t="s">
        <v>45</v>
      </c>
      <c r="O308" s="77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AR308" s="15" t="s">
        <v>214</v>
      </c>
      <c r="AT308" s="15" t="s">
        <v>133</v>
      </c>
      <c r="AU308" s="15" t="s">
        <v>84</v>
      </c>
      <c r="AY308" s="15" t="s">
        <v>131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5" t="s">
        <v>82</v>
      </c>
      <c r="BK308" s="215">
        <f>ROUND(I308*H308,2)</f>
        <v>0</v>
      </c>
      <c r="BL308" s="15" t="s">
        <v>214</v>
      </c>
      <c r="BM308" s="15" t="s">
        <v>521</v>
      </c>
    </row>
    <row r="309" s="1" customFormat="1">
      <c r="B309" s="36"/>
      <c r="C309" s="37"/>
      <c r="D309" s="216" t="s">
        <v>140</v>
      </c>
      <c r="E309" s="37"/>
      <c r="F309" s="217" t="s">
        <v>522</v>
      </c>
      <c r="G309" s="37"/>
      <c r="H309" s="37"/>
      <c r="I309" s="128"/>
      <c r="J309" s="37"/>
      <c r="K309" s="37"/>
      <c r="L309" s="41"/>
      <c r="M309" s="218"/>
      <c r="N309" s="77"/>
      <c r="O309" s="77"/>
      <c r="P309" s="77"/>
      <c r="Q309" s="77"/>
      <c r="R309" s="77"/>
      <c r="S309" s="77"/>
      <c r="T309" s="78"/>
      <c r="AT309" s="15" t="s">
        <v>140</v>
      </c>
      <c r="AU309" s="15" t="s">
        <v>84</v>
      </c>
    </row>
    <row r="310" s="11" customFormat="1">
      <c r="B310" s="219"/>
      <c r="C310" s="220"/>
      <c r="D310" s="216" t="s">
        <v>142</v>
      </c>
      <c r="E310" s="221" t="s">
        <v>21</v>
      </c>
      <c r="F310" s="222" t="s">
        <v>176</v>
      </c>
      <c r="G310" s="220"/>
      <c r="H310" s="223">
        <v>8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142</v>
      </c>
      <c r="AU310" s="229" t="s">
        <v>84</v>
      </c>
      <c r="AV310" s="11" t="s">
        <v>84</v>
      </c>
      <c r="AW310" s="11" t="s">
        <v>34</v>
      </c>
      <c r="AX310" s="11" t="s">
        <v>82</v>
      </c>
      <c r="AY310" s="229" t="s">
        <v>131</v>
      </c>
    </row>
    <row r="311" s="1" customFormat="1" ht="22.5" customHeight="1">
      <c r="B311" s="36"/>
      <c r="C311" s="204" t="s">
        <v>523</v>
      </c>
      <c r="D311" s="204" t="s">
        <v>133</v>
      </c>
      <c r="E311" s="205" t="s">
        <v>524</v>
      </c>
      <c r="F311" s="206" t="s">
        <v>525</v>
      </c>
      <c r="G311" s="207" t="s">
        <v>171</v>
      </c>
      <c r="H311" s="208">
        <v>4</v>
      </c>
      <c r="I311" s="209"/>
      <c r="J311" s="210">
        <f>ROUND(I311*H311,2)</f>
        <v>0</v>
      </c>
      <c r="K311" s="206" t="s">
        <v>137</v>
      </c>
      <c r="L311" s="41"/>
      <c r="M311" s="211" t="s">
        <v>21</v>
      </c>
      <c r="N311" s="212" t="s">
        <v>45</v>
      </c>
      <c r="O311" s="77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AR311" s="15" t="s">
        <v>138</v>
      </c>
      <c r="AT311" s="15" t="s">
        <v>133</v>
      </c>
      <c r="AU311" s="15" t="s">
        <v>84</v>
      </c>
      <c r="AY311" s="15" t="s">
        <v>131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5" t="s">
        <v>82</v>
      </c>
      <c r="BK311" s="215">
        <f>ROUND(I311*H311,2)</f>
        <v>0</v>
      </c>
      <c r="BL311" s="15" t="s">
        <v>138</v>
      </c>
      <c r="BM311" s="15" t="s">
        <v>526</v>
      </c>
    </row>
    <row r="312" s="1" customFormat="1">
      <c r="B312" s="36"/>
      <c r="C312" s="37"/>
      <c r="D312" s="216" t="s">
        <v>140</v>
      </c>
      <c r="E312" s="37"/>
      <c r="F312" s="217" t="s">
        <v>527</v>
      </c>
      <c r="G312" s="37"/>
      <c r="H312" s="37"/>
      <c r="I312" s="128"/>
      <c r="J312" s="37"/>
      <c r="K312" s="37"/>
      <c r="L312" s="41"/>
      <c r="M312" s="218"/>
      <c r="N312" s="77"/>
      <c r="O312" s="77"/>
      <c r="P312" s="77"/>
      <c r="Q312" s="77"/>
      <c r="R312" s="77"/>
      <c r="S312" s="77"/>
      <c r="T312" s="78"/>
      <c r="AT312" s="15" t="s">
        <v>140</v>
      </c>
      <c r="AU312" s="15" t="s">
        <v>84</v>
      </c>
    </row>
    <row r="313" s="1" customFormat="1">
      <c r="B313" s="36"/>
      <c r="C313" s="37"/>
      <c r="D313" s="216" t="s">
        <v>173</v>
      </c>
      <c r="E313" s="37"/>
      <c r="F313" s="217" t="s">
        <v>528</v>
      </c>
      <c r="G313" s="37"/>
      <c r="H313" s="37"/>
      <c r="I313" s="128"/>
      <c r="J313" s="37"/>
      <c r="K313" s="37"/>
      <c r="L313" s="41"/>
      <c r="M313" s="218"/>
      <c r="N313" s="77"/>
      <c r="O313" s="77"/>
      <c r="P313" s="77"/>
      <c r="Q313" s="77"/>
      <c r="R313" s="77"/>
      <c r="S313" s="77"/>
      <c r="T313" s="78"/>
      <c r="AT313" s="15" t="s">
        <v>173</v>
      </c>
      <c r="AU313" s="15" t="s">
        <v>84</v>
      </c>
    </row>
    <row r="314" s="11" customFormat="1">
      <c r="B314" s="219"/>
      <c r="C314" s="220"/>
      <c r="D314" s="216" t="s">
        <v>142</v>
      </c>
      <c r="E314" s="221" t="s">
        <v>21</v>
      </c>
      <c r="F314" s="222" t="s">
        <v>529</v>
      </c>
      <c r="G314" s="220"/>
      <c r="H314" s="223">
        <v>4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142</v>
      </c>
      <c r="AU314" s="229" t="s">
        <v>84</v>
      </c>
      <c r="AV314" s="11" t="s">
        <v>84</v>
      </c>
      <c r="AW314" s="11" t="s">
        <v>34</v>
      </c>
      <c r="AX314" s="11" t="s">
        <v>82</v>
      </c>
      <c r="AY314" s="229" t="s">
        <v>131</v>
      </c>
    </row>
    <row r="315" s="1" customFormat="1" ht="16.5" customHeight="1">
      <c r="B315" s="36"/>
      <c r="C315" s="204" t="s">
        <v>530</v>
      </c>
      <c r="D315" s="204" t="s">
        <v>133</v>
      </c>
      <c r="E315" s="205" t="s">
        <v>531</v>
      </c>
      <c r="F315" s="206" t="s">
        <v>532</v>
      </c>
      <c r="G315" s="207" t="s">
        <v>171</v>
      </c>
      <c r="H315" s="208">
        <v>4</v>
      </c>
      <c r="I315" s="209"/>
      <c r="J315" s="210">
        <f>ROUND(I315*H315,2)</f>
        <v>0</v>
      </c>
      <c r="K315" s="206" t="s">
        <v>137</v>
      </c>
      <c r="L315" s="41"/>
      <c r="M315" s="211" t="s">
        <v>21</v>
      </c>
      <c r="N315" s="212" t="s">
        <v>45</v>
      </c>
      <c r="O315" s="77"/>
      <c r="P315" s="213">
        <f>O315*H315</f>
        <v>0</v>
      </c>
      <c r="Q315" s="213">
        <v>2.2563422040000001</v>
      </c>
      <c r="R315" s="213">
        <f>Q315*H315</f>
        <v>9.0253688160000003</v>
      </c>
      <c r="S315" s="213">
        <v>0</v>
      </c>
      <c r="T315" s="214">
        <f>S315*H315</f>
        <v>0</v>
      </c>
      <c r="AR315" s="15" t="s">
        <v>214</v>
      </c>
      <c r="AT315" s="15" t="s">
        <v>133</v>
      </c>
      <c r="AU315" s="15" t="s">
        <v>84</v>
      </c>
      <c r="AY315" s="15" t="s">
        <v>131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5" t="s">
        <v>82</v>
      </c>
      <c r="BK315" s="215">
        <f>ROUND(I315*H315,2)</f>
        <v>0</v>
      </c>
      <c r="BL315" s="15" t="s">
        <v>214</v>
      </c>
      <c r="BM315" s="15" t="s">
        <v>533</v>
      </c>
    </row>
    <row r="316" s="11" customFormat="1">
      <c r="B316" s="219"/>
      <c r="C316" s="220"/>
      <c r="D316" s="216" t="s">
        <v>142</v>
      </c>
      <c r="E316" s="221" t="s">
        <v>21</v>
      </c>
      <c r="F316" s="222" t="s">
        <v>529</v>
      </c>
      <c r="G316" s="220"/>
      <c r="H316" s="223">
        <v>4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142</v>
      </c>
      <c r="AU316" s="229" t="s">
        <v>84</v>
      </c>
      <c r="AV316" s="11" t="s">
        <v>84</v>
      </c>
      <c r="AW316" s="11" t="s">
        <v>34</v>
      </c>
      <c r="AX316" s="11" t="s">
        <v>82</v>
      </c>
      <c r="AY316" s="229" t="s">
        <v>131</v>
      </c>
    </row>
    <row r="317" s="1" customFormat="1" ht="22.5" customHeight="1">
      <c r="B317" s="36"/>
      <c r="C317" s="204" t="s">
        <v>534</v>
      </c>
      <c r="D317" s="204" t="s">
        <v>133</v>
      </c>
      <c r="E317" s="205" t="s">
        <v>535</v>
      </c>
      <c r="F317" s="206" t="s">
        <v>536</v>
      </c>
      <c r="G317" s="207" t="s">
        <v>159</v>
      </c>
      <c r="H317" s="208">
        <v>222</v>
      </c>
      <c r="I317" s="209"/>
      <c r="J317" s="210">
        <f>ROUND(I317*H317,2)</f>
        <v>0</v>
      </c>
      <c r="K317" s="206" t="s">
        <v>137</v>
      </c>
      <c r="L317" s="41"/>
      <c r="M317" s="211" t="s">
        <v>21</v>
      </c>
      <c r="N317" s="212" t="s">
        <v>45</v>
      </c>
      <c r="O317" s="77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AR317" s="15" t="s">
        <v>214</v>
      </c>
      <c r="AT317" s="15" t="s">
        <v>133</v>
      </c>
      <c r="AU317" s="15" t="s">
        <v>84</v>
      </c>
      <c r="AY317" s="15" t="s">
        <v>131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5" t="s">
        <v>82</v>
      </c>
      <c r="BK317" s="215">
        <f>ROUND(I317*H317,2)</f>
        <v>0</v>
      </c>
      <c r="BL317" s="15" t="s">
        <v>214</v>
      </c>
      <c r="BM317" s="15" t="s">
        <v>537</v>
      </c>
    </row>
    <row r="318" s="1" customFormat="1">
      <c r="B318" s="36"/>
      <c r="C318" s="37"/>
      <c r="D318" s="216" t="s">
        <v>140</v>
      </c>
      <c r="E318" s="37"/>
      <c r="F318" s="217" t="s">
        <v>538</v>
      </c>
      <c r="G318" s="37"/>
      <c r="H318" s="37"/>
      <c r="I318" s="128"/>
      <c r="J318" s="37"/>
      <c r="K318" s="37"/>
      <c r="L318" s="41"/>
      <c r="M318" s="218"/>
      <c r="N318" s="77"/>
      <c r="O318" s="77"/>
      <c r="P318" s="77"/>
      <c r="Q318" s="77"/>
      <c r="R318" s="77"/>
      <c r="S318" s="77"/>
      <c r="T318" s="78"/>
      <c r="AT318" s="15" t="s">
        <v>140</v>
      </c>
      <c r="AU318" s="15" t="s">
        <v>84</v>
      </c>
    </row>
    <row r="319" s="1" customFormat="1">
      <c r="B319" s="36"/>
      <c r="C319" s="37"/>
      <c r="D319" s="216" t="s">
        <v>173</v>
      </c>
      <c r="E319" s="37"/>
      <c r="F319" s="217" t="s">
        <v>539</v>
      </c>
      <c r="G319" s="37"/>
      <c r="H319" s="37"/>
      <c r="I319" s="128"/>
      <c r="J319" s="37"/>
      <c r="K319" s="37"/>
      <c r="L319" s="41"/>
      <c r="M319" s="218"/>
      <c r="N319" s="77"/>
      <c r="O319" s="77"/>
      <c r="P319" s="77"/>
      <c r="Q319" s="77"/>
      <c r="R319" s="77"/>
      <c r="S319" s="77"/>
      <c r="T319" s="78"/>
      <c r="AT319" s="15" t="s">
        <v>173</v>
      </c>
      <c r="AU319" s="15" t="s">
        <v>84</v>
      </c>
    </row>
    <row r="320" s="11" customFormat="1">
      <c r="B320" s="219"/>
      <c r="C320" s="220"/>
      <c r="D320" s="216" t="s">
        <v>142</v>
      </c>
      <c r="E320" s="221" t="s">
        <v>21</v>
      </c>
      <c r="F320" s="222" t="s">
        <v>540</v>
      </c>
      <c r="G320" s="220"/>
      <c r="H320" s="223">
        <v>222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142</v>
      </c>
      <c r="AU320" s="229" t="s">
        <v>84</v>
      </c>
      <c r="AV320" s="11" t="s">
        <v>84</v>
      </c>
      <c r="AW320" s="11" t="s">
        <v>34</v>
      </c>
      <c r="AX320" s="11" t="s">
        <v>82</v>
      </c>
      <c r="AY320" s="229" t="s">
        <v>131</v>
      </c>
    </row>
    <row r="321" s="1" customFormat="1" ht="22.5" customHeight="1">
      <c r="B321" s="36"/>
      <c r="C321" s="204" t="s">
        <v>210</v>
      </c>
      <c r="D321" s="204" t="s">
        <v>133</v>
      </c>
      <c r="E321" s="205" t="s">
        <v>541</v>
      </c>
      <c r="F321" s="206" t="s">
        <v>542</v>
      </c>
      <c r="G321" s="207" t="s">
        <v>159</v>
      </c>
      <c r="H321" s="208">
        <v>222</v>
      </c>
      <c r="I321" s="209"/>
      <c r="J321" s="210">
        <f>ROUND(I321*H321,2)</f>
        <v>0</v>
      </c>
      <c r="K321" s="206" t="s">
        <v>137</v>
      </c>
      <c r="L321" s="41"/>
      <c r="M321" s="211" t="s">
        <v>21</v>
      </c>
      <c r="N321" s="212" t="s">
        <v>45</v>
      </c>
      <c r="O321" s="77"/>
      <c r="P321" s="213">
        <f>O321*H321</f>
        <v>0</v>
      </c>
      <c r="Q321" s="213">
        <v>0.15614</v>
      </c>
      <c r="R321" s="213">
        <f>Q321*H321</f>
        <v>34.663080000000001</v>
      </c>
      <c r="S321" s="213">
        <v>0</v>
      </c>
      <c r="T321" s="214">
        <f>S321*H321</f>
        <v>0</v>
      </c>
      <c r="AR321" s="15" t="s">
        <v>214</v>
      </c>
      <c r="AT321" s="15" t="s">
        <v>133</v>
      </c>
      <c r="AU321" s="15" t="s">
        <v>84</v>
      </c>
      <c r="AY321" s="15" t="s">
        <v>131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5" t="s">
        <v>82</v>
      </c>
      <c r="BK321" s="215">
        <f>ROUND(I321*H321,2)</f>
        <v>0</v>
      </c>
      <c r="BL321" s="15" t="s">
        <v>214</v>
      </c>
      <c r="BM321" s="15" t="s">
        <v>543</v>
      </c>
    </row>
    <row r="322" s="1" customFormat="1">
      <c r="B322" s="36"/>
      <c r="C322" s="37"/>
      <c r="D322" s="216" t="s">
        <v>140</v>
      </c>
      <c r="E322" s="37"/>
      <c r="F322" s="217" t="s">
        <v>544</v>
      </c>
      <c r="G322" s="37"/>
      <c r="H322" s="37"/>
      <c r="I322" s="128"/>
      <c r="J322" s="37"/>
      <c r="K322" s="37"/>
      <c r="L322" s="41"/>
      <c r="M322" s="218"/>
      <c r="N322" s="77"/>
      <c r="O322" s="77"/>
      <c r="P322" s="77"/>
      <c r="Q322" s="77"/>
      <c r="R322" s="77"/>
      <c r="S322" s="77"/>
      <c r="T322" s="78"/>
      <c r="AT322" s="15" t="s">
        <v>140</v>
      </c>
      <c r="AU322" s="15" t="s">
        <v>84</v>
      </c>
    </row>
    <row r="323" s="11" customFormat="1">
      <c r="B323" s="219"/>
      <c r="C323" s="220"/>
      <c r="D323" s="216" t="s">
        <v>142</v>
      </c>
      <c r="E323" s="221" t="s">
        <v>21</v>
      </c>
      <c r="F323" s="222" t="s">
        <v>545</v>
      </c>
      <c r="G323" s="220"/>
      <c r="H323" s="223">
        <v>222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142</v>
      </c>
      <c r="AU323" s="229" t="s">
        <v>84</v>
      </c>
      <c r="AV323" s="11" t="s">
        <v>84</v>
      </c>
      <c r="AW323" s="11" t="s">
        <v>34</v>
      </c>
      <c r="AX323" s="11" t="s">
        <v>82</v>
      </c>
      <c r="AY323" s="229" t="s">
        <v>131</v>
      </c>
    </row>
    <row r="324" s="1" customFormat="1" ht="22.5" customHeight="1">
      <c r="B324" s="36"/>
      <c r="C324" s="204" t="s">
        <v>546</v>
      </c>
      <c r="D324" s="204" t="s">
        <v>133</v>
      </c>
      <c r="E324" s="205" t="s">
        <v>547</v>
      </c>
      <c r="F324" s="206" t="s">
        <v>548</v>
      </c>
      <c r="G324" s="207" t="s">
        <v>159</v>
      </c>
      <c r="H324" s="208">
        <v>222</v>
      </c>
      <c r="I324" s="209"/>
      <c r="J324" s="210">
        <f>ROUND(I324*H324,2)</f>
        <v>0</v>
      </c>
      <c r="K324" s="206" t="s">
        <v>137</v>
      </c>
      <c r="L324" s="41"/>
      <c r="M324" s="211" t="s">
        <v>21</v>
      </c>
      <c r="N324" s="212" t="s">
        <v>45</v>
      </c>
      <c r="O324" s="77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AR324" s="15" t="s">
        <v>214</v>
      </c>
      <c r="AT324" s="15" t="s">
        <v>133</v>
      </c>
      <c r="AU324" s="15" t="s">
        <v>84</v>
      </c>
      <c r="AY324" s="15" t="s">
        <v>131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5" t="s">
        <v>82</v>
      </c>
      <c r="BK324" s="215">
        <f>ROUND(I324*H324,2)</f>
        <v>0</v>
      </c>
      <c r="BL324" s="15" t="s">
        <v>214</v>
      </c>
      <c r="BM324" s="15" t="s">
        <v>549</v>
      </c>
    </row>
    <row r="325" s="11" customFormat="1">
      <c r="B325" s="219"/>
      <c r="C325" s="220"/>
      <c r="D325" s="216" t="s">
        <v>142</v>
      </c>
      <c r="E325" s="221" t="s">
        <v>21</v>
      </c>
      <c r="F325" s="222" t="s">
        <v>540</v>
      </c>
      <c r="G325" s="220"/>
      <c r="H325" s="223">
        <v>222</v>
      </c>
      <c r="I325" s="224"/>
      <c r="J325" s="220"/>
      <c r="K325" s="220"/>
      <c r="L325" s="225"/>
      <c r="M325" s="250"/>
      <c r="N325" s="251"/>
      <c r="O325" s="251"/>
      <c r="P325" s="251"/>
      <c r="Q325" s="251"/>
      <c r="R325" s="251"/>
      <c r="S325" s="251"/>
      <c r="T325" s="252"/>
      <c r="AT325" s="229" t="s">
        <v>142</v>
      </c>
      <c r="AU325" s="229" t="s">
        <v>84</v>
      </c>
      <c r="AV325" s="11" t="s">
        <v>84</v>
      </c>
      <c r="AW325" s="11" t="s">
        <v>34</v>
      </c>
      <c r="AX325" s="11" t="s">
        <v>82</v>
      </c>
      <c r="AY325" s="229" t="s">
        <v>131</v>
      </c>
    </row>
    <row r="326" s="1" customFormat="1" ht="6.96" customHeight="1">
      <c r="B326" s="55"/>
      <c r="C326" s="56"/>
      <c r="D326" s="56"/>
      <c r="E326" s="56"/>
      <c r="F326" s="56"/>
      <c r="G326" s="56"/>
      <c r="H326" s="56"/>
      <c r="I326" s="154"/>
      <c r="J326" s="56"/>
      <c r="K326" s="56"/>
      <c r="L326" s="41"/>
    </row>
  </sheetData>
  <sheetProtection sheet="1" autoFilter="0" formatColumns="0" formatRows="0" objects="1" scenarios="1" spinCount="100000" saltValue="PU/bPbyUIM2LHS3LCKBLrNQcvcMWaMMxMMdu+I1gwrRW8hvvmMnc6hTkDgF1X1j1Ios0S8GxUWW43OvbSsrRyg==" hashValue="nGkSTD3NxzIzyjmXQ+o9I1dqleuwNtQO2yWsPBBN2len6FVC3kw9BxH4OgBzbwAOiVF6KXqCaZgDO2FebAOSmQ==" algorithmName="SHA-512" password="CC35"/>
  <autoFilter ref="C93:K325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t="24.96" customHeight="1">
      <c r="B4" s="18"/>
      <c r="D4" s="125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V2001 Vybudování veřejného osvětlení v ul. Tyrše a Fügnera v Litvínově</v>
      </c>
      <c r="F7" s="126"/>
      <c r="G7" s="126"/>
      <c r="H7" s="126"/>
      <c r="L7" s="18"/>
    </row>
    <row r="8" s="1" customFormat="1" ht="12" customHeight="1">
      <c r="B8" s="41"/>
      <c r="D8" s="126" t="s">
        <v>90</v>
      </c>
      <c r="I8" s="128"/>
      <c r="L8" s="41"/>
    </row>
    <row r="9" s="1" customFormat="1" ht="36.96" customHeight="1">
      <c r="B9" s="41"/>
      <c r="E9" s="129" t="s">
        <v>550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21</v>
      </c>
      <c r="I11" s="130" t="s">
        <v>20</v>
      </c>
      <c r="J11" s="15" t="s">
        <v>21</v>
      </c>
      <c r="L11" s="41"/>
    </row>
    <row r="12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2. 9. 2020</v>
      </c>
      <c r="L12" s="41"/>
    </row>
    <row r="13" s="1" customFormat="1" ht="10.8" customHeight="1">
      <c r="B13" s="41"/>
      <c r="I13" s="128"/>
      <c r="L13" s="41"/>
    </row>
    <row r="14" s="1" customFormat="1" ht="12" customHeight="1">
      <c r="B14" s="41"/>
      <c r="D14" s="126" t="s">
        <v>26</v>
      </c>
      <c r="I14" s="130" t="s">
        <v>27</v>
      </c>
      <c r="J14" s="15" t="s">
        <v>21</v>
      </c>
      <c r="L14" s="41"/>
    </row>
    <row r="15" s="1" customFormat="1" ht="18" customHeight="1">
      <c r="B15" s="41"/>
      <c r="E15" s="15" t="s">
        <v>23</v>
      </c>
      <c r="I15" s="130" t="s">
        <v>29</v>
      </c>
      <c r="J15" s="15" t="s">
        <v>21</v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30</v>
      </c>
      <c r="I17" s="130" t="s">
        <v>27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29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32</v>
      </c>
      <c r="I20" s="130" t="s">
        <v>27</v>
      </c>
      <c r="J20" s="15" t="s">
        <v>21</v>
      </c>
      <c r="L20" s="41"/>
    </row>
    <row r="21" s="1" customFormat="1" ht="18" customHeight="1">
      <c r="B21" s="41"/>
      <c r="E21" s="15" t="s">
        <v>33</v>
      </c>
      <c r="I21" s="130" t="s">
        <v>29</v>
      </c>
      <c r="J21" s="15" t="s">
        <v>21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35</v>
      </c>
      <c r="I23" s="130" t="s">
        <v>27</v>
      </c>
      <c r="J23" s="15" t="s">
        <v>36</v>
      </c>
      <c r="L23" s="41"/>
    </row>
    <row r="24" s="1" customFormat="1" ht="18" customHeight="1">
      <c r="B24" s="41"/>
      <c r="E24" s="15" t="s">
        <v>551</v>
      </c>
      <c r="I24" s="130" t="s">
        <v>29</v>
      </c>
      <c r="J24" s="15" t="s">
        <v>21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38</v>
      </c>
      <c r="I26" s="128"/>
      <c r="L26" s="41"/>
    </row>
    <row r="27" s="6" customFormat="1" ht="16.5" customHeight="1">
      <c r="B27" s="134"/>
      <c r="E27" s="135" t="s">
        <v>21</v>
      </c>
      <c r="F27" s="135"/>
      <c r="G27" s="135"/>
      <c r="H27" s="135"/>
      <c r="I27" s="136"/>
      <c r="L27" s="134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28"/>
      <c r="J30" s="139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6" t="s">
        <v>44</v>
      </c>
      <c r="E33" s="126" t="s">
        <v>45</v>
      </c>
      <c r="F33" s="142">
        <f>ROUND((SUM(BE81:BE98)),  2)</f>
        <v>0</v>
      </c>
      <c r="I33" s="143">
        <v>0.20999999999999999</v>
      </c>
      <c r="J33" s="142">
        <f>ROUND(((SUM(BE81:BE98))*I33),  2)</f>
        <v>0</v>
      </c>
      <c r="L33" s="41"/>
    </row>
    <row r="34" s="1" customFormat="1" ht="14.4" customHeight="1">
      <c r="B34" s="41"/>
      <c r="E34" s="126" t="s">
        <v>46</v>
      </c>
      <c r="F34" s="142">
        <f>ROUND((SUM(BF81:BF98)),  2)</f>
        <v>0</v>
      </c>
      <c r="I34" s="143">
        <v>0.14999999999999999</v>
      </c>
      <c r="J34" s="142">
        <f>ROUND(((SUM(BF81:BF98))*I34),  2)</f>
        <v>0</v>
      </c>
      <c r="L34" s="41"/>
    </row>
    <row r="35" hidden="1" s="1" customFormat="1" ht="14.4" customHeight="1">
      <c r="B35" s="41"/>
      <c r="E35" s="126" t="s">
        <v>47</v>
      </c>
      <c r="F35" s="142">
        <f>ROUND((SUM(BG81:BG98)),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6" t="s">
        <v>48</v>
      </c>
      <c r="F36" s="142">
        <f>ROUND((SUM(BH81:BH98)),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6" t="s">
        <v>49</v>
      </c>
      <c r="F37" s="142">
        <f>ROUND((SUM(BI81:BI98)),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97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V2001 Vybudování veřejného osvětlení v ul. Tyrše a Fügnera v Litvínově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802 - VRN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Litvínov</v>
      </c>
      <c r="G52" s="37"/>
      <c r="H52" s="37"/>
      <c r="I52" s="130" t="s">
        <v>24</v>
      </c>
      <c r="J52" s="65" t="str">
        <f>IF(J12="","",J12)</f>
        <v>2. 9. 2020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26</v>
      </c>
      <c r="D54" s="37"/>
      <c r="E54" s="37"/>
      <c r="F54" s="25" t="str">
        <f>E15</f>
        <v>Litvínov</v>
      </c>
      <c r="G54" s="37"/>
      <c r="H54" s="37"/>
      <c r="I54" s="130" t="s">
        <v>32</v>
      </c>
      <c r="J54" s="34" t="str">
        <f>E21</f>
        <v>Ing. Tomáš Dvořák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0" t="s">
        <v>35</v>
      </c>
      <c r="J55" s="34" t="str">
        <f>E24</f>
        <v>S4A,s.r.o.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9" t="s">
        <v>98</v>
      </c>
      <c r="D57" s="160"/>
      <c r="E57" s="160"/>
      <c r="F57" s="160"/>
      <c r="G57" s="160"/>
      <c r="H57" s="160"/>
      <c r="I57" s="161"/>
      <c r="J57" s="162" t="s">
        <v>99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3" t="s">
        <v>72</v>
      </c>
      <c r="D59" s="37"/>
      <c r="E59" s="37"/>
      <c r="F59" s="37"/>
      <c r="G59" s="37"/>
      <c r="H59" s="37"/>
      <c r="I59" s="128"/>
      <c r="J59" s="95">
        <f>J81</f>
        <v>0</v>
      </c>
      <c r="K59" s="37"/>
      <c r="L59" s="41"/>
      <c r="AU59" s="15" t="s">
        <v>100</v>
      </c>
    </row>
    <row r="60" s="7" customFormat="1" ht="24.96" customHeight="1">
      <c r="B60" s="164"/>
      <c r="C60" s="165"/>
      <c r="D60" s="166" t="s">
        <v>552</v>
      </c>
      <c r="E60" s="167"/>
      <c r="F60" s="167"/>
      <c r="G60" s="167"/>
      <c r="H60" s="167"/>
      <c r="I60" s="168"/>
      <c r="J60" s="169">
        <f>J82</f>
        <v>0</v>
      </c>
      <c r="K60" s="165"/>
      <c r="L60" s="170"/>
    </row>
    <row r="61" s="8" customFormat="1" ht="19.92" customHeight="1">
      <c r="B61" s="171"/>
      <c r="C61" s="172"/>
      <c r="D61" s="173" t="s">
        <v>553</v>
      </c>
      <c r="E61" s="174"/>
      <c r="F61" s="174"/>
      <c r="G61" s="174"/>
      <c r="H61" s="174"/>
      <c r="I61" s="175"/>
      <c r="J61" s="176">
        <f>J83</f>
        <v>0</v>
      </c>
      <c r="K61" s="172"/>
      <c r="L61" s="177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8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4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7"/>
      <c r="J67" s="58"/>
      <c r="K67" s="58"/>
      <c r="L67" s="41"/>
    </row>
    <row r="68" s="1" customFormat="1" ht="24.96" customHeight="1">
      <c r="B68" s="36"/>
      <c r="C68" s="21" t="s">
        <v>116</v>
      </c>
      <c r="D68" s="37"/>
      <c r="E68" s="37"/>
      <c r="F68" s="37"/>
      <c r="G68" s="37"/>
      <c r="H68" s="37"/>
      <c r="I68" s="128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8"/>
      <c r="J70" s="37"/>
      <c r="K70" s="37"/>
      <c r="L70" s="41"/>
    </row>
    <row r="71" s="1" customFormat="1" ht="16.5" customHeight="1">
      <c r="B71" s="36"/>
      <c r="C71" s="37"/>
      <c r="D71" s="37"/>
      <c r="E71" s="158" t="str">
        <f>E7</f>
        <v>V2001 Vybudování veřejného osvětlení v ul. Tyrše a Fügnera v Litvínově</v>
      </c>
      <c r="F71" s="30"/>
      <c r="G71" s="30"/>
      <c r="H71" s="30"/>
      <c r="I71" s="128"/>
      <c r="J71" s="37"/>
      <c r="K71" s="37"/>
      <c r="L71" s="41"/>
    </row>
    <row r="72" s="1" customFormat="1" ht="12" customHeight="1">
      <c r="B72" s="36"/>
      <c r="C72" s="30" t="s">
        <v>90</v>
      </c>
      <c r="D72" s="37"/>
      <c r="E72" s="37"/>
      <c r="F72" s="37"/>
      <c r="G72" s="37"/>
      <c r="H72" s="37"/>
      <c r="I72" s="128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802 - VRN</v>
      </c>
      <c r="F73" s="37"/>
      <c r="G73" s="37"/>
      <c r="H73" s="37"/>
      <c r="I73" s="128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8"/>
      <c r="J74" s="37"/>
      <c r="K74" s="37"/>
      <c r="L74" s="41"/>
    </row>
    <row r="75" s="1" customFormat="1" ht="12" customHeight="1">
      <c r="B75" s="36"/>
      <c r="C75" s="30" t="s">
        <v>22</v>
      </c>
      <c r="D75" s="37"/>
      <c r="E75" s="37"/>
      <c r="F75" s="25" t="str">
        <f>F12</f>
        <v>Litvínov</v>
      </c>
      <c r="G75" s="37"/>
      <c r="H75" s="37"/>
      <c r="I75" s="130" t="s">
        <v>24</v>
      </c>
      <c r="J75" s="65" t="str">
        <f>IF(J12="","",J12)</f>
        <v>2. 9. 2020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8"/>
      <c r="J76" s="37"/>
      <c r="K76" s="37"/>
      <c r="L76" s="41"/>
    </row>
    <row r="77" s="1" customFormat="1" ht="13.65" customHeight="1">
      <c r="B77" s="36"/>
      <c r="C77" s="30" t="s">
        <v>26</v>
      </c>
      <c r="D77" s="37"/>
      <c r="E77" s="37"/>
      <c r="F77" s="25" t="str">
        <f>E15</f>
        <v>Litvínov</v>
      </c>
      <c r="G77" s="37"/>
      <c r="H77" s="37"/>
      <c r="I77" s="130" t="s">
        <v>32</v>
      </c>
      <c r="J77" s="34" t="str">
        <f>E21</f>
        <v>Ing. Tomáš Dvořák</v>
      </c>
      <c r="K77" s="37"/>
      <c r="L77" s="41"/>
    </row>
    <row r="78" s="1" customFormat="1" ht="13.65" customHeight="1">
      <c r="B78" s="36"/>
      <c r="C78" s="30" t="s">
        <v>30</v>
      </c>
      <c r="D78" s="37"/>
      <c r="E78" s="37"/>
      <c r="F78" s="25" t="str">
        <f>IF(E18="","",E18)</f>
        <v>Vyplň údaj</v>
      </c>
      <c r="G78" s="37"/>
      <c r="H78" s="37"/>
      <c r="I78" s="130" t="s">
        <v>35</v>
      </c>
      <c r="J78" s="34" t="str">
        <f>E24</f>
        <v>S4A,s.r.o.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8"/>
      <c r="J79" s="37"/>
      <c r="K79" s="37"/>
      <c r="L79" s="41"/>
    </row>
    <row r="80" s="9" customFormat="1" ht="29.28" customHeight="1">
      <c r="B80" s="178"/>
      <c r="C80" s="179" t="s">
        <v>117</v>
      </c>
      <c r="D80" s="180" t="s">
        <v>59</v>
      </c>
      <c r="E80" s="180" t="s">
        <v>55</v>
      </c>
      <c r="F80" s="180" t="s">
        <v>56</v>
      </c>
      <c r="G80" s="180" t="s">
        <v>118</v>
      </c>
      <c r="H80" s="180" t="s">
        <v>119</v>
      </c>
      <c r="I80" s="181" t="s">
        <v>120</v>
      </c>
      <c r="J80" s="180" t="s">
        <v>99</v>
      </c>
      <c r="K80" s="182" t="s">
        <v>121</v>
      </c>
      <c r="L80" s="183"/>
      <c r="M80" s="85" t="s">
        <v>21</v>
      </c>
      <c r="N80" s="86" t="s">
        <v>44</v>
      </c>
      <c r="O80" s="86" t="s">
        <v>122</v>
      </c>
      <c r="P80" s="86" t="s">
        <v>123</v>
      </c>
      <c r="Q80" s="86" t="s">
        <v>124</v>
      </c>
      <c r="R80" s="86" t="s">
        <v>125</v>
      </c>
      <c r="S80" s="86" t="s">
        <v>126</v>
      </c>
      <c r="T80" s="87" t="s">
        <v>127</v>
      </c>
    </row>
    <row r="81" s="1" customFormat="1" ht="22.8" customHeight="1">
      <c r="B81" s="36"/>
      <c r="C81" s="92" t="s">
        <v>128</v>
      </c>
      <c r="D81" s="37"/>
      <c r="E81" s="37"/>
      <c r="F81" s="37"/>
      <c r="G81" s="37"/>
      <c r="H81" s="37"/>
      <c r="I81" s="128"/>
      <c r="J81" s="184">
        <f>BK81</f>
        <v>0</v>
      </c>
      <c r="K81" s="37"/>
      <c r="L81" s="41"/>
      <c r="M81" s="88"/>
      <c r="N81" s="89"/>
      <c r="O81" s="89"/>
      <c r="P81" s="185">
        <f>P82</f>
        <v>0</v>
      </c>
      <c r="Q81" s="89"/>
      <c r="R81" s="185">
        <f>R82</f>
        <v>0</v>
      </c>
      <c r="S81" s="89"/>
      <c r="T81" s="186">
        <f>T82</f>
        <v>0</v>
      </c>
      <c r="AT81" s="15" t="s">
        <v>73</v>
      </c>
      <c r="AU81" s="15" t="s">
        <v>100</v>
      </c>
      <c r="BK81" s="187">
        <f>BK82</f>
        <v>0</v>
      </c>
    </row>
    <row r="82" s="10" customFormat="1" ht="25.92" customHeight="1">
      <c r="B82" s="188"/>
      <c r="C82" s="189"/>
      <c r="D82" s="190" t="s">
        <v>73</v>
      </c>
      <c r="E82" s="191" t="s">
        <v>86</v>
      </c>
      <c r="F82" s="191" t="s">
        <v>554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AR82" s="199" t="s">
        <v>156</v>
      </c>
      <c r="AT82" s="200" t="s">
        <v>73</v>
      </c>
      <c r="AU82" s="200" t="s">
        <v>74</v>
      </c>
      <c r="AY82" s="199" t="s">
        <v>131</v>
      </c>
      <c r="BK82" s="201">
        <f>BK83</f>
        <v>0</v>
      </c>
    </row>
    <row r="83" s="10" customFormat="1" ht="22.8" customHeight="1">
      <c r="B83" s="188"/>
      <c r="C83" s="189"/>
      <c r="D83" s="190" t="s">
        <v>73</v>
      </c>
      <c r="E83" s="202" t="s">
        <v>74</v>
      </c>
      <c r="F83" s="202" t="s">
        <v>554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SUM(P84:P98)</f>
        <v>0</v>
      </c>
      <c r="Q83" s="196"/>
      <c r="R83" s="197">
        <f>SUM(R84:R98)</f>
        <v>0</v>
      </c>
      <c r="S83" s="196"/>
      <c r="T83" s="198">
        <f>SUM(T84:T98)</f>
        <v>0</v>
      </c>
      <c r="AR83" s="199" t="s">
        <v>156</v>
      </c>
      <c r="AT83" s="200" t="s">
        <v>73</v>
      </c>
      <c r="AU83" s="200" t="s">
        <v>82</v>
      </c>
      <c r="AY83" s="199" t="s">
        <v>131</v>
      </c>
      <c r="BK83" s="201">
        <f>SUM(BK84:BK98)</f>
        <v>0</v>
      </c>
    </row>
    <row r="84" s="1" customFormat="1" ht="16.5" customHeight="1">
      <c r="B84" s="36"/>
      <c r="C84" s="204" t="s">
        <v>82</v>
      </c>
      <c r="D84" s="204" t="s">
        <v>133</v>
      </c>
      <c r="E84" s="205" t="s">
        <v>555</v>
      </c>
      <c r="F84" s="206" t="s">
        <v>556</v>
      </c>
      <c r="G84" s="207" t="s">
        <v>557</v>
      </c>
      <c r="H84" s="208">
        <v>1</v>
      </c>
      <c r="I84" s="209"/>
      <c r="J84" s="210">
        <f>ROUND(I84*H84,2)</f>
        <v>0</v>
      </c>
      <c r="K84" s="206" t="s">
        <v>21</v>
      </c>
      <c r="L84" s="41"/>
      <c r="M84" s="211" t="s">
        <v>21</v>
      </c>
      <c r="N84" s="212" t="s">
        <v>45</v>
      </c>
      <c r="O84" s="77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5" t="s">
        <v>558</v>
      </c>
      <c r="AT84" s="15" t="s">
        <v>133</v>
      </c>
      <c r="AU84" s="15" t="s">
        <v>84</v>
      </c>
      <c r="AY84" s="15" t="s">
        <v>131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82</v>
      </c>
      <c r="BK84" s="215">
        <f>ROUND(I84*H84,2)</f>
        <v>0</v>
      </c>
      <c r="BL84" s="15" t="s">
        <v>558</v>
      </c>
      <c r="BM84" s="15" t="s">
        <v>559</v>
      </c>
    </row>
    <row r="85" s="1" customFormat="1">
      <c r="B85" s="36"/>
      <c r="C85" s="37"/>
      <c r="D85" s="216" t="s">
        <v>173</v>
      </c>
      <c r="E85" s="37"/>
      <c r="F85" s="217" t="s">
        <v>560</v>
      </c>
      <c r="G85" s="37"/>
      <c r="H85" s="37"/>
      <c r="I85" s="128"/>
      <c r="J85" s="37"/>
      <c r="K85" s="37"/>
      <c r="L85" s="41"/>
      <c r="M85" s="218"/>
      <c r="N85" s="77"/>
      <c r="O85" s="77"/>
      <c r="P85" s="77"/>
      <c r="Q85" s="77"/>
      <c r="R85" s="77"/>
      <c r="S85" s="77"/>
      <c r="T85" s="78"/>
      <c r="AT85" s="15" t="s">
        <v>173</v>
      </c>
      <c r="AU85" s="15" t="s">
        <v>84</v>
      </c>
    </row>
    <row r="86" s="1" customFormat="1" ht="16.5" customHeight="1">
      <c r="B86" s="36"/>
      <c r="C86" s="204" t="s">
        <v>84</v>
      </c>
      <c r="D86" s="204" t="s">
        <v>133</v>
      </c>
      <c r="E86" s="205" t="s">
        <v>561</v>
      </c>
      <c r="F86" s="206" t="s">
        <v>562</v>
      </c>
      <c r="G86" s="207" t="s">
        <v>557</v>
      </c>
      <c r="H86" s="208">
        <v>1</v>
      </c>
      <c r="I86" s="209"/>
      <c r="J86" s="210">
        <f>ROUND(I86*H86,2)</f>
        <v>0</v>
      </c>
      <c r="K86" s="206" t="s">
        <v>21</v>
      </c>
      <c r="L86" s="41"/>
      <c r="M86" s="211" t="s">
        <v>21</v>
      </c>
      <c r="N86" s="212" t="s">
        <v>45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558</v>
      </c>
      <c r="AT86" s="15" t="s">
        <v>133</v>
      </c>
      <c r="AU86" s="15" t="s">
        <v>84</v>
      </c>
      <c r="AY86" s="15" t="s">
        <v>131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82</v>
      </c>
      <c r="BK86" s="215">
        <f>ROUND(I86*H86,2)</f>
        <v>0</v>
      </c>
      <c r="BL86" s="15" t="s">
        <v>558</v>
      </c>
      <c r="BM86" s="15" t="s">
        <v>563</v>
      </c>
    </row>
    <row r="87" s="1" customFormat="1">
      <c r="B87" s="36"/>
      <c r="C87" s="37"/>
      <c r="D87" s="216" t="s">
        <v>173</v>
      </c>
      <c r="E87" s="37"/>
      <c r="F87" s="217" t="s">
        <v>564</v>
      </c>
      <c r="G87" s="37"/>
      <c r="H87" s="37"/>
      <c r="I87" s="128"/>
      <c r="J87" s="37"/>
      <c r="K87" s="37"/>
      <c r="L87" s="41"/>
      <c r="M87" s="218"/>
      <c r="N87" s="77"/>
      <c r="O87" s="77"/>
      <c r="P87" s="77"/>
      <c r="Q87" s="77"/>
      <c r="R87" s="77"/>
      <c r="S87" s="77"/>
      <c r="T87" s="78"/>
      <c r="AT87" s="15" t="s">
        <v>173</v>
      </c>
      <c r="AU87" s="15" t="s">
        <v>84</v>
      </c>
    </row>
    <row r="88" s="1" customFormat="1" ht="16.5" customHeight="1">
      <c r="B88" s="36"/>
      <c r="C88" s="204" t="s">
        <v>148</v>
      </c>
      <c r="D88" s="204" t="s">
        <v>133</v>
      </c>
      <c r="E88" s="205" t="s">
        <v>565</v>
      </c>
      <c r="F88" s="206" t="s">
        <v>566</v>
      </c>
      <c r="G88" s="207" t="s">
        <v>557</v>
      </c>
      <c r="H88" s="208">
        <v>1</v>
      </c>
      <c r="I88" s="209"/>
      <c r="J88" s="210">
        <f>ROUND(I88*H88,2)</f>
        <v>0</v>
      </c>
      <c r="K88" s="206" t="s">
        <v>21</v>
      </c>
      <c r="L88" s="41"/>
      <c r="M88" s="211" t="s">
        <v>21</v>
      </c>
      <c r="N88" s="212" t="s">
        <v>45</v>
      </c>
      <c r="O88" s="7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5" t="s">
        <v>558</v>
      </c>
      <c r="AT88" s="15" t="s">
        <v>133</v>
      </c>
      <c r="AU88" s="15" t="s">
        <v>84</v>
      </c>
      <c r="AY88" s="15" t="s">
        <v>131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82</v>
      </c>
      <c r="BK88" s="215">
        <f>ROUND(I88*H88,2)</f>
        <v>0</v>
      </c>
      <c r="BL88" s="15" t="s">
        <v>558</v>
      </c>
      <c r="BM88" s="15" t="s">
        <v>567</v>
      </c>
    </row>
    <row r="89" s="1" customFormat="1">
      <c r="B89" s="36"/>
      <c r="C89" s="37"/>
      <c r="D89" s="216" t="s">
        <v>173</v>
      </c>
      <c r="E89" s="37"/>
      <c r="F89" s="217" t="s">
        <v>568</v>
      </c>
      <c r="G89" s="37"/>
      <c r="H89" s="37"/>
      <c r="I89" s="128"/>
      <c r="J89" s="37"/>
      <c r="K89" s="37"/>
      <c r="L89" s="41"/>
      <c r="M89" s="218"/>
      <c r="N89" s="77"/>
      <c r="O89" s="77"/>
      <c r="P89" s="77"/>
      <c r="Q89" s="77"/>
      <c r="R89" s="77"/>
      <c r="S89" s="77"/>
      <c r="T89" s="78"/>
      <c r="AT89" s="15" t="s">
        <v>173</v>
      </c>
      <c r="AU89" s="15" t="s">
        <v>84</v>
      </c>
    </row>
    <row r="90" s="1" customFormat="1" ht="16.5" customHeight="1">
      <c r="B90" s="36"/>
      <c r="C90" s="204" t="s">
        <v>138</v>
      </c>
      <c r="D90" s="204" t="s">
        <v>133</v>
      </c>
      <c r="E90" s="205" t="s">
        <v>569</v>
      </c>
      <c r="F90" s="206" t="s">
        <v>570</v>
      </c>
      <c r="G90" s="207" t="s">
        <v>557</v>
      </c>
      <c r="H90" s="208">
        <v>1</v>
      </c>
      <c r="I90" s="209"/>
      <c r="J90" s="210">
        <f>ROUND(I90*H90,2)</f>
        <v>0</v>
      </c>
      <c r="K90" s="206" t="s">
        <v>21</v>
      </c>
      <c r="L90" s="41"/>
      <c r="M90" s="211" t="s">
        <v>21</v>
      </c>
      <c r="N90" s="212" t="s">
        <v>45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558</v>
      </c>
      <c r="AT90" s="15" t="s">
        <v>133</v>
      </c>
      <c r="AU90" s="15" t="s">
        <v>84</v>
      </c>
      <c r="AY90" s="15" t="s">
        <v>131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82</v>
      </c>
      <c r="BK90" s="215">
        <f>ROUND(I90*H90,2)</f>
        <v>0</v>
      </c>
      <c r="BL90" s="15" t="s">
        <v>558</v>
      </c>
      <c r="BM90" s="15" t="s">
        <v>571</v>
      </c>
    </row>
    <row r="91" s="1" customFormat="1">
      <c r="B91" s="36"/>
      <c r="C91" s="37"/>
      <c r="D91" s="216" t="s">
        <v>173</v>
      </c>
      <c r="E91" s="37"/>
      <c r="F91" s="217" t="s">
        <v>572</v>
      </c>
      <c r="G91" s="37"/>
      <c r="H91" s="37"/>
      <c r="I91" s="128"/>
      <c r="J91" s="37"/>
      <c r="K91" s="37"/>
      <c r="L91" s="41"/>
      <c r="M91" s="218"/>
      <c r="N91" s="77"/>
      <c r="O91" s="77"/>
      <c r="P91" s="77"/>
      <c r="Q91" s="77"/>
      <c r="R91" s="77"/>
      <c r="S91" s="77"/>
      <c r="T91" s="78"/>
      <c r="AT91" s="15" t="s">
        <v>173</v>
      </c>
      <c r="AU91" s="15" t="s">
        <v>84</v>
      </c>
    </row>
    <row r="92" s="1" customFormat="1" ht="16.5" customHeight="1">
      <c r="B92" s="36"/>
      <c r="C92" s="204" t="s">
        <v>156</v>
      </c>
      <c r="D92" s="204" t="s">
        <v>133</v>
      </c>
      <c r="E92" s="205" t="s">
        <v>573</v>
      </c>
      <c r="F92" s="206" t="s">
        <v>574</v>
      </c>
      <c r="G92" s="207" t="s">
        <v>557</v>
      </c>
      <c r="H92" s="208">
        <v>1</v>
      </c>
      <c r="I92" s="209"/>
      <c r="J92" s="210">
        <f>ROUND(I92*H92,2)</f>
        <v>0</v>
      </c>
      <c r="K92" s="206" t="s">
        <v>21</v>
      </c>
      <c r="L92" s="41"/>
      <c r="M92" s="211" t="s">
        <v>21</v>
      </c>
      <c r="N92" s="212" t="s">
        <v>45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5" t="s">
        <v>558</v>
      </c>
      <c r="AT92" s="15" t="s">
        <v>133</v>
      </c>
      <c r="AU92" s="15" t="s">
        <v>84</v>
      </c>
      <c r="AY92" s="15" t="s">
        <v>131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82</v>
      </c>
      <c r="BK92" s="215">
        <f>ROUND(I92*H92,2)</f>
        <v>0</v>
      </c>
      <c r="BL92" s="15" t="s">
        <v>558</v>
      </c>
      <c r="BM92" s="15" t="s">
        <v>575</v>
      </c>
    </row>
    <row r="93" s="1" customFormat="1">
      <c r="B93" s="36"/>
      <c r="C93" s="37"/>
      <c r="D93" s="216" t="s">
        <v>173</v>
      </c>
      <c r="E93" s="37"/>
      <c r="F93" s="217" t="s">
        <v>576</v>
      </c>
      <c r="G93" s="37"/>
      <c r="H93" s="37"/>
      <c r="I93" s="128"/>
      <c r="J93" s="37"/>
      <c r="K93" s="37"/>
      <c r="L93" s="41"/>
      <c r="M93" s="218"/>
      <c r="N93" s="77"/>
      <c r="O93" s="77"/>
      <c r="P93" s="77"/>
      <c r="Q93" s="77"/>
      <c r="R93" s="77"/>
      <c r="S93" s="77"/>
      <c r="T93" s="78"/>
      <c r="AT93" s="15" t="s">
        <v>173</v>
      </c>
      <c r="AU93" s="15" t="s">
        <v>84</v>
      </c>
    </row>
    <row r="94" s="1" customFormat="1" ht="16.5" customHeight="1">
      <c r="B94" s="36"/>
      <c r="C94" s="204" t="s">
        <v>163</v>
      </c>
      <c r="D94" s="204" t="s">
        <v>133</v>
      </c>
      <c r="E94" s="205" t="s">
        <v>577</v>
      </c>
      <c r="F94" s="206" t="s">
        <v>578</v>
      </c>
      <c r="G94" s="207" t="s">
        <v>557</v>
      </c>
      <c r="H94" s="208">
        <v>1</v>
      </c>
      <c r="I94" s="209"/>
      <c r="J94" s="210">
        <f>ROUND(I94*H94,2)</f>
        <v>0</v>
      </c>
      <c r="K94" s="206" t="s">
        <v>21</v>
      </c>
      <c r="L94" s="41"/>
      <c r="M94" s="211" t="s">
        <v>21</v>
      </c>
      <c r="N94" s="212" t="s">
        <v>45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5" t="s">
        <v>558</v>
      </c>
      <c r="AT94" s="15" t="s">
        <v>133</v>
      </c>
      <c r="AU94" s="15" t="s">
        <v>84</v>
      </c>
      <c r="AY94" s="15" t="s">
        <v>131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82</v>
      </c>
      <c r="BK94" s="215">
        <f>ROUND(I94*H94,2)</f>
        <v>0</v>
      </c>
      <c r="BL94" s="15" t="s">
        <v>558</v>
      </c>
      <c r="BM94" s="15" t="s">
        <v>579</v>
      </c>
    </row>
    <row r="95" s="1" customFormat="1">
      <c r="B95" s="36"/>
      <c r="C95" s="37"/>
      <c r="D95" s="216" t="s">
        <v>173</v>
      </c>
      <c r="E95" s="37"/>
      <c r="F95" s="217" t="s">
        <v>580</v>
      </c>
      <c r="G95" s="37"/>
      <c r="H95" s="37"/>
      <c r="I95" s="128"/>
      <c r="J95" s="37"/>
      <c r="K95" s="37"/>
      <c r="L95" s="41"/>
      <c r="M95" s="218"/>
      <c r="N95" s="77"/>
      <c r="O95" s="77"/>
      <c r="P95" s="77"/>
      <c r="Q95" s="77"/>
      <c r="R95" s="77"/>
      <c r="S95" s="77"/>
      <c r="T95" s="78"/>
      <c r="AT95" s="15" t="s">
        <v>173</v>
      </c>
      <c r="AU95" s="15" t="s">
        <v>84</v>
      </c>
    </row>
    <row r="96" s="1" customFormat="1" ht="16.5" customHeight="1">
      <c r="B96" s="36"/>
      <c r="C96" s="204" t="s">
        <v>168</v>
      </c>
      <c r="D96" s="204" t="s">
        <v>133</v>
      </c>
      <c r="E96" s="205" t="s">
        <v>581</v>
      </c>
      <c r="F96" s="206" t="s">
        <v>582</v>
      </c>
      <c r="G96" s="207" t="s">
        <v>557</v>
      </c>
      <c r="H96" s="208">
        <v>1</v>
      </c>
      <c r="I96" s="209"/>
      <c r="J96" s="210">
        <f>ROUND(I96*H96,2)</f>
        <v>0</v>
      </c>
      <c r="K96" s="206" t="s">
        <v>21</v>
      </c>
      <c r="L96" s="41"/>
      <c r="M96" s="211" t="s">
        <v>21</v>
      </c>
      <c r="N96" s="212" t="s">
        <v>45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558</v>
      </c>
      <c r="AT96" s="15" t="s">
        <v>133</v>
      </c>
      <c r="AU96" s="15" t="s">
        <v>84</v>
      </c>
      <c r="AY96" s="15" t="s">
        <v>131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82</v>
      </c>
      <c r="BK96" s="215">
        <f>ROUND(I96*H96,2)</f>
        <v>0</v>
      </c>
      <c r="BL96" s="15" t="s">
        <v>558</v>
      </c>
      <c r="BM96" s="15" t="s">
        <v>583</v>
      </c>
    </row>
    <row r="97" s="1" customFormat="1" ht="16.5" customHeight="1">
      <c r="B97" s="36"/>
      <c r="C97" s="204" t="s">
        <v>176</v>
      </c>
      <c r="D97" s="204" t="s">
        <v>133</v>
      </c>
      <c r="E97" s="205" t="s">
        <v>584</v>
      </c>
      <c r="F97" s="206" t="s">
        <v>585</v>
      </c>
      <c r="G97" s="207" t="s">
        <v>557</v>
      </c>
      <c r="H97" s="208">
        <v>1</v>
      </c>
      <c r="I97" s="209"/>
      <c r="J97" s="210">
        <f>ROUND(I97*H97,2)</f>
        <v>0</v>
      </c>
      <c r="K97" s="206" t="s">
        <v>21</v>
      </c>
      <c r="L97" s="41"/>
      <c r="M97" s="211" t="s">
        <v>21</v>
      </c>
      <c r="N97" s="212" t="s">
        <v>45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586</v>
      </c>
      <c r="AT97" s="15" t="s">
        <v>133</v>
      </c>
      <c r="AU97" s="15" t="s">
        <v>84</v>
      </c>
      <c r="AY97" s="15" t="s">
        <v>131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82</v>
      </c>
      <c r="BK97" s="215">
        <f>ROUND(I97*H97,2)</f>
        <v>0</v>
      </c>
      <c r="BL97" s="15" t="s">
        <v>586</v>
      </c>
      <c r="BM97" s="15" t="s">
        <v>587</v>
      </c>
    </row>
    <row r="98" s="1" customFormat="1">
      <c r="B98" s="36"/>
      <c r="C98" s="37"/>
      <c r="D98" s="216" t="s">
        <v>173</v>
      </c>
      <c r="E98" s="37"/>
      <c r="F98" s="217" t="s">
        <v>588</v>
      </c>
      <c r="G98" s="37"/>
      <c r="H98" s="37"/>
      <c r="I98" s="128"/>
      <c r="J98" s="37"/>
      <c r="K98" s="37"/>
      <c r="L98" s="41"/>
      <c r="M98" s="253"/>
      <c r="N98" s="254"/>
      <c r="O98" s="254"/>
      <c r="P98" s="254"/>
      <c r="Q98" s="254"/>
      <c r="R98" s="254"/>
      <c r="S98" s="254"/>
      <c r="T98" s="255"/>
      <c r="AT98" s="15" t="s">
        <v>173</v>
      </c>
      <c r="AU98" s="15" t="s">
        <v>84</v>
      </c>
    </row>
    <row r="99" s="1" customFormat="1" ht="6.96" customHeight="1">
      <c r="B99" s="55"/>
      <c r="C99" s="56"/>
      <c r="D99" s="56"/>
      <c r="E99" s="56"/>
      <c r="F99" s="56"/>
      <c r="G99" s="56"/>
      <c r="H99" s="56"/>
      <c r="I99" s="154"/>
      <c r="J99" s="56"/>
      <c r="K99" s="56"/>
      <c r="L99" s="41"/>
    </row>
  </sheetData>
  <sheetProtection sheet="1" autoFilter="0" formatColumns="0" formatRows="0" objects="1" scenarios="1" spinCount="100000" saltValue="CETsIh6lda9WYkKvwePjSKlLL8xVyV1vaOYWeYOpVB/C0jWV+q/6riu0RkXFCKUb/j4VvKCmniAg+y4ogIFekw==" hashValue="GYw2yXlh+mntv8I95GFE8QfjFbvQ6WookvVF/8bPk4OrV1Sykjkjkm6Wd2v+FSK3a9wnviFlDvEqK0JTUUz48w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ht="37.5" customHeight="1"/>
    <row r="2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3" customFormat="1" ht="45" customHeight="1">
      <c r="B3" s="260"/>
      <c r="C3" s="261" t="s">
        <v>589</v>
      </c>
      <c r="D3" s="261"/>
      <c r="E3" s="261"/>
      <c r="F3" s="261"/>
      <c r="G3" s="261"/>
      <c r="H3" s="261"/>
      <c r="I3" s="261"/>
      <c r="J3" s="261"/>
      <c r="K3" s="262"/>
    </row>
    <row r="4" ht="25.5" customHeight="1">
      <c r="B4" s="263"/>
      <c r="C4" s="264" t="s">
        <v>590</v>
      </c>
      <c r="D4" s="264"/>
      <c r="E4" s="264"/>
      <c r="F4" s="264"/>
      <c r="G4" s="264"/>
      <c r="H4" s="264"/>
      <c r="I4" s="264"/>
      <c r="J4" s="264"/>
      <c r="K4" s="265"/>
    </row>
    <row r="5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ht="15" customHeight="1">
      <c r="B6" s="263"/>
      <c r="C6" s="267" t="s">
        <v>591</v>
      </c>
      <c r="D6" s="267"/>
      <c r="E6" s="267"/>
      <c r="F6" s="267"/>
      <c r="G6" s="267"/>
      <c r="H6" s="267"/>
      <c r="I6" s="267"/>
      <c r="J6" s="267"/>
      <c r="K6" s="265"/>
    </row>
    <row r="7" ht="15" customHeight="1">
      <c r="B7" s="268"/>
      <c r="C7" s="267" t="s">
        <v>592</v>
      </c>
      <c r="D7" s="267"/>
      <c r="E7" s="267"/>
      <c r="F7" s="267"/>
      <c r="G7" s="267"/>
      <c r="H7" s="267"/>
      <c r="I7" s="267"/>
      <c r="J7" s="267"/>
      <c r="K7" s="265"/>
    </row>
    <row r="8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ht="15" customHeight="1">
      <c r="B9" s="268"/>
      <c r="C9" s="267" t="s">
        <v>593</v>
      </c>
      <c r="D9" s="267"/>
      <c r="E9" s="267"/>
      <c r="F9" s="267"/>
      <c r="G9" s="267"/>
      <c r="H9" s="267"/>
      <c r="I9" s="267"/>
      <c r="J9" s="267"/>
      <c r="K9" s="265"/>
    </row>
    <row r="10" ht="15" customHeight="1">
      <c r="B10" s="268"/>
      <c r="C10" s="267"/>
      <c r="D10" s="267" t="s">
        <v>594</v>
      </c>
      <c r="E10" s="267"/>
      <c r="F10" s="267"/>
      <c r="G10" s="267"/>
      <c r="H10" s="267"/>
      <c r="I10" s="267"/>
      <c r="J10" s="267"/>
      <c r="K10" s="265"/>
    </row>
    <row r="11" ht="15" customHeight="1">
      <c r="B11" s="268"/>
      <c r="C11" s="269"/>
      <c r="D11" s="267" t="s">
        <v>595</v>
      </c>
      <c r="E11" s="267"/>
      <c r="F11" s="267"/>
      <c r="G11" s="267"/>
      <c r="H11" s="267"/>
      <c r="I11" s="267"/>
      <c r="J11" s="267"/>
      <c r="K11" s="265"/>
    </row>
    <row r="12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ht="15" customHeight="1">
      <c r="B13" s="268"/>
      <c r="C13" s="269"/>
      <c r="D13" s="270" t="s">
        <v>596</v>
      </c>
      <c r="E13" s="267"/>
      <c r="F13" s="267"/>
      <c r="G13" s="267"/>
      <c r="H13" s="267"/>
      <c r="I13" s="267"/>
      <c r="J13" s="267"/>
      <c r="K13" s="265"/>
    </row>
    <row r="14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ht="15" customHeight="1">
      <c r="B15" s="268"/>
      <c r="C15" s="269"/>
      <c r="D15" s="267" t="s">
        <v>597</v>
      </c>
      <c r="E15" s="267"/>
      <c r="F15" s="267"/>
      <c r="G15" s="267"/>
      <c r="H15" s="267"/>
      <c r="I15" s="267"/>
      <c r="J15" s="267"/>
      <c r="K15" s="265"/>
    </row>
    <row r="16" ht="15" customHeight="1">
      <c r="B16" s="268"/>
      <c r="C16" s="269"/>
      <c r="D16" s="267" t="s">
        <v>598</v>
      </c>
      <c r="E16" s="267"/>
      <c r="F16" s="267"/>
      <c r="G16" s="267"/>
      <c r="H16" s="267"/>
      <c r="I16" s="267"/>
      <c r="J16" s="267"/>
      <c r="K16" s="265"/>
    </row>
    <row r="17" ht="15" customHeight="1">
      <c r="B17" s="268"/>
      <c r="C17" s="269"/>
      <c r="D17" s="267" t="s">
        <v>599</v>
      </c>
      <c r="E17" s="267"/>
      <c r="F17" s="267"/>
      <c r="G17" s="267"/>
      <c r="H17" s="267"/>
      <c r="I17" s="267"/>
      <c r="J17" s="267"/>
      <c r="K17" s="265"/>
    </row>
    <row r="18" ht="15" customHeight="1">
      <c r="B18" s="268"/>
      <c r="C18" s="269"/>
      <c r="D18" s="269"/>
      <c r="E18" s="271" t="s">
        <v>600</v>
      </c>
      <c r="F18" s="267" t="s">
        <v>601</v>
      </c>
      <c r="G18" s="267"/>
      <c r="H18" s="267"/>
      <c r="I18" s="267"/>
      <c r="J18" s="267"/>
      <c r="K18" s="265"/>
    </row>
    <row r="19" ht="15" customHeight="1">
      <c r="B19" s="268"/>
      <c r="C19" s="269"/>
      <c r="D19" s="269"/>
      <c r="E19" s="271" t="s">
        <v>81</v>
      </c>
      <c r="F19" s="267" t="s">
        <v>602</v>
      </c>
      <c r="G19" s="267"/>
      <c r="H19" s="267"/>
      <c r="I19" s="267"/>
      <c r="J19" s="267"/>
      <c r="K19" s="265"/>
    </row>
    <row r="20" ht="15" customHeight="1">
      <c r="B20" s="268"/>
      <c r="C20" s="269"/>
      <c r="D20" s="269"/>
      <c r="E20" s="271" t="s">
        <v>603</v>
      </c>
      <c r="F20" s="267" t="s">
        <v>604</v>
      </c>
      <c r="G20" s="267"/>
      <c r="H20" s="267"/>
      <c r="I20" s="267"/>
      <c r="J20" s="267"/>
      <c r="K20" s="265"/>
    </row>
    <row r="21" ht="15" customHeight="1">
      <c r="B21" s="268"/>
      <c r="C21" s="269"/>
      <c r="D21" s="269"/>
      <c r="E21" s="271" t="s">
        <v>605</v>
      </c>
      <c r="F21" s="267" t="s">
        <v>606</v>
      </c>
      <c r="G21" s="267"/>
      <c r="H21" s="267"/>
      <c r="I21" s="267"/>
      <c r="J21" s="267"/>
      <c r="K21" s="265"/>
    </row>
    <row r="22" ht="15" customHeight="1">
      <c r="B22" s="268"/>
      <c r="C22" s="269"/>
      <c r="D22" s="269"/>
      <c r="E22" s="271" t="s">
        <v>87</v>
      </c>
      <c r="F22" s="267" t="s">
        <v>607</v>
      </c>
      <c r="G22" s="267"/>
      <c r="H22" s="267"/>
      <c r="I22" s="267"/>
      <c r="J22" s="267"/>
      <c r="K22" s="265"/>
    </row>
    <row r="23" ht="15" customHeight="1">
      <c r="B23" s="268"/>
      <c r="C23" s="269"/>
      <c r="D23" s="269"/>
      <c r="E23" s="271" t="s">
        <v>608</v>
      </c>
      <c r="F23" s="267" t="s">
        <v>609</v>
      </c>
      <c r="G23" s="267"/>
      <c r="H23" s="267"/>
      <c r="I23" s="267"/>
      <c r="J23" s="267"/>
      <c r="K23" s="265"/>
    </row>
    <row r="24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ht="15" customHeight="1">
      <c r="B25" s="268"/>
      <c r="C25" s="267" t="s">
        <v>610</v>
      </c>
      <c r="D25" s="267"/>
      <c r="E25" s="267"/>
      <c r="F25" s="267"/>
      <c r="G25" s="267"/>
      <c r="H25" s="267"/>
      <c r="I25" s="267"/>
      <c r="J25" s="267"/>
      <c r="K25" s="265"/>
    </row>
    <row r="26" ht="15" customHeight="1">
      <c r="B26" s="268"/>
      <c r="C26" s="267" t="s">
        <v>611</v>
      </c>
      <c r="D26" s="267"/>
      <c r="E26" s="267"/>
      <c r="F26" s="267"/>
      <c r="G26" s="267"/>
      <c r="H26" s="267"/>
      <c r="I26" s="267"/>
      <c r="J26" s="267"/>
      <c r="K26" s="265"/>
    </row>
    <row r="27" ht="15" customHeight="1">
      <c r="B27" s="268"/>
      <c r="C27" s="267"/>
      <c r="D27" s="267" t="s">
        <v>612</v>
      </c>
      <c r="E27" s="267"/>
      <c r="F27" s="267"/>
      <c r="G27" s="267"/>
      <c r="H27" s="267"/>
      <c r="I27" s="267"/>
      <c r="J27" s="267"/>
      <c r="K27" s="265"/>
    </row>
    <row r="28" ht="15" customHeight="1">
      <c r="B28" s="268"/>
      <c r="C28" s="269"/>
      <c r="D28" s="267" t="s">
        <v>613</v>
      </c>
      <c r="E28" s="267"/>
      <c r="F28" s="267"/>
      <c r="G28" s="267"/>
      <c r="H28" s="267"/>
      <c r="I28" s="267"/>
      <c r="J28" s="267"/>
      <c r="K28" s="265"/>
    </row>
    <row r="29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ht="15" customHeight="1">
      <c r="B30" s="268"/>
      <c r="C30" s="269"/>
      <c r="D30" s="267" t="s">
        <v>614</v>
      </c>
      <c r="E30" s="267"/>
      <c r="F30" s="267"/>
      <c r="G30" s="267"/>
      <c r="H30" s="267"/>
      <c r="I30" s="267"/>
      <c r="J30" s="267"/>
      <c r="K30" s="265"/>
    </row>
    <row r="31" ht="15" customHeight="1">
      <c r="B31" s="268"/>
      <c r="C31" s="269"/>
      <c r="D31" s="267" t="s">
        <v>615</v>
      </c>
      <c r="E31" s="267"/>
      <c r="F31" s="267"/>
      <c r="G31" s="267"/>
      <c r="H31" s="267"/>
      <c r="I31" s="267"/>
      <c r="J31" s="267"/>
      <c r="K31" s="265"/>
    </row>
    <row r="32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ht="15" customHeight="1">
      <c r="B33" s="268"/>
      <c r="C33" s="269"/>
      <c r="D33" s="267" t="s">
        <v>616</v>
      </c>
      <c r="E33" s="267"/>
      <c r="F33" s="267"/>
      <c r="G33" s="267"/>
      <c r="H33" s="267"/>
      <c r="I33" s="267"/>
      <c r="J33" s="267"/>
      <c r="K33" s="265"/>
    </row>
    <row r="34" ht="15" customHeight="1">
      <c r="B34" s="268"/>
      <c r="C34" s="269"/>
      <c r="D34" s="267" t="s">
        <v>617</v>
      </c>
      <c r="E34" s="267"/>
      <c r="F34" s="267"/>
      <c r="G34" s="267"/>
      <c r="H34" s="267"/>
      <c r="I34" s="267"/>
      <c r="J34" s="267"/>
      <c r="K34" s="265"/>
    </row>
    <row r="35" ht="15" customHeight="1">
      <c r="B35" s="268"/>
      <c r="C35" s="269"/>
      <c r="D35" s="267" t="s">
        <v>618</v>
      </c>
      <c r="E35" s="267"/>
      <c r="F35" s="267"/>
      <c r="G35" s="267"/>
      <c r="H35" s="267"/>
      <c r="I35" s="267"/>
      <c r="J35" s="267"/>
      <c r="K35" s="265"/>
    </row>
    <row r="36" ht="15" customHeight="1">
      <c r="B36" s="268"/>
      <c r="C36" s="269"/>
      <c r="D36" s="267"/>
      <c r="E36" s="270" t="s">
        <v>117</v>
      </c>
      <c r="F36" s="267"/>
      <c r="G36" s="267" t="s">
        <v>619</v>
      </c>
      <c r="H36" s="267"/>
      <c r="I36" s="267"/>
      <c r="J36" s="267"/>
      <c r="K36" s="265"/>
    </row>
    <row r="37" ht="30.75" customHeight="1">
      <c r="B37" s="268"/>
      <c r="C37" s="269"/>
      <c r="D37" s="267"/>
      <c r="E37" s="270" t="s">
        <v>620</v>
      </c>
      <c r="F37" s="267"/>
      <c r="G37" s="267" t="s">
        <v>621</v>
      </c>
      <c r="H37" s="267"/>
      <c r="I37" s="267"/>
      <c r="J37" s="267"/>
      <c r="K37" s="265"/>
    </row>
    <row r="38" ht="15" customHeight="1">
      <c r="B38" s="268"/>
      <c r="C38" s="269"/>
      <c r="D38" s="267"/>
      <c r="E38" s="270" t="s">
        <v>55</v>
      </c>
      <c r="F38" s="267"/>
      <c r="G38" s="267" t="s">
        <v>622</v>
      </c>
      <c r="H38" s="267"/>
      <c r="I38" s="267"/>
      <c r="J38" s="267"/>
      <c r="K38" s="265"/>
    </row>
    <row r="39" ht="15" customHeight="1">
      <c r="B39" s="268"/>
      <c r="C39" s="269"/>
      <c r="D39" s="267"/>
      <c r="E39" s="270" t="s">
        <v>56</v>
      </c>
      <c r="F39" s="267"/>
      <c r="G39" s="267" t="s">
        <v>623</v>
      </c>
      <c r="H39" s="267"/>
      <c r="I39" s="267"/>
      <c r="J39" s="267"/>
      <c r="K39" s="265"/>
    </row>
    <row r="40" ht="15" customHeight="1">
      <c r="B40" s="268"/>
      <c r="C40" s="269"/>
      <c r="D40" s="267"/>
      <c r="E40" s="270" t="s">
        <v>118</v>
      </c>
      <c r="F40" s="267"/>
      <c r="G40" s="267" t="s">
        <v>624</v>
      </c>
      <c r="H40" s="267"/>
      <c r="I40" s="267"/>
      <c r="J40" s="267"/>
      <c r="K40" s="265"/>
    </row>
    <row r="41" ht="15" customHeight="1">
      <c r="B41" s="268"/>
      <c r="C41" s="269"/>
      <c r="D41" s="267"/>
      <c r="E41" s="270" t="s">
        <v>119</v>
      </c>
      <c r="F41" s="267"/>
      <c r="G41" s="267" t="s">
        <v>625</v>
      </c>
      <c r="H41" s="267"/>
      <c r="I41" s="267"/>
      <c r="J41" s="267"/>
      <c r="K41" s="265"/>
    </row>
    <row r="42" ht="15" customHeight="1">
      <c r="B42" s="268"/>
      <c r="C42" s="269"/>
      <c r="D42" s="267"/>
      <c r="E42" s="270" t="s">
        <v>626</v>
      </c>
      <c r="F42" s="267"/>
      <c r="G42" s="267" t="s">
        <v>627</v>
      </c>
      <c r="H42" s="267"/>
      <c r="I42" s="267"/>
      <c r="J42" s="267"/>
      <c r="K42" s="265"/>
    </row>
    <row r="43" ht="15" customHeight="1">
      <c r="B43" s="268"/>
      <c r="C43" s="269"/>
      <c r="D43" s="267"/>
      <c r="E43" s="270"/>
      <c r="F43" s="267"/>
      <c r="G43" s="267" t="s">
        <v>628</v>
      </c>
      <c r="H43" s="267"/>
      <c r="I43" s="267"/>
      <c r="J43" s="267"/>
      <c r="K43" s="265"/>
    </row>
    <row r="44" ht="15" customHeight="1">
      <c r="B44" s="268"/>
      <c r="C44" s="269"/>
      <c r="D44" s="267"/>
      <c r="E44" s="270" t="s">
        <v>629</v>
      </c>
      <c r="F44" s="267"/>
      <c r="G44" s="267" t="s">
        <v>630</v>
      </c>
      <c r="H44" s="267"/>
      <c r="I44" s="267"/>
      <c r="J44" s="267"/>
      <c r="K44" s="265"/>
    </row>
    <row r="45" ht="15" customHeight="1">
      <c r="B45" s="268"/>
      <c r="C45" s="269"/>
      <c r="D45" s="267"/>
      <c r="E45" s="270" t="s">
        <v>121</v>
      </c>
      <c r="F45" s="267"/>
      <c r="G45" s="267" t="s">
        <v>631</v>
      </c>
      <c r="H45" s="267"/>
      <c r="I45" s="267"/>
      <c r="J45" s="267"/>
      <c r="K45" s="265"/>
    </row>
    <row r="46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ht="15" customHeight="1">
      <c r="B47" s="268"/>
      <c r="C47" s="269"/>
      <c r="D47" s="267" t="s">
        <v>632</v>
      </c>
      <c r="E47" s="267"/>
      <c r="F47" s="267"/>
      <c r="G47" s="267"/>
      <c r="H47" s="267"/>
      <c r="I47" s="267"/>
      <c r="J47" s="267"/>
      <c r="K47" s="265"/>
    </row>
    <row r="48" ht="15" customHeight="1">
      <c r="B48" s="268"/>
      <c r="C48" s="269"/>
      <c r="D48" s="269"/>
      <c r="E48" s="267" t="s">
        <v>633</v>
      </c>
      <c r="F48" s="267"/>
      <c r="G48" s="267"/>
      <c r="H48" s="267"/>
      <c r="I48" s="267"/>
      <c r="J48" s="267"/>
      <c r="K48" s="265"/>
    </row>
    <row r="49" ht="15" customHeight="1">
      <c r="B49" s="268"/>
      <c r="C49" s="269"/>
      <c r="D49" s="269"/>
      <c r="E49" s="267" t="s">
        <v>634</v>
      </c>
      <c r="F49" s="267"/>
      <c r="G49" s="267"/>
      <c r="H49" s="267"/>
      <c r="I49" s="267"/>
      <c r="J49" s="267"/>
      <c r="K49" s="265"/>
    </row>
    <row r="50" ht="15" customHeight="1">
      <c r="B50" s="268"/>
      <c r="C50" s="269"/>
      <c r="D50" s="269"/>
      <c r="E50" s="267" t="s">
        <v>635</v>
      </c>
      <c r="F50" s="267"/>
      <c r="G50" s="267"/>
      <c r="H50" s="267"/>
      <c r="I50" s="267"/>
      <c r="J50" s="267"/>
      <c r="K50" s="265"/>
    </row>
    <row r="51" ht="15" customHeight="1">
      <c r="B51" s="268"/>
      <c r="C51" s="269"/>
      <c r="D51" s="267" t="s">
        <v>636</v>
      </c>
      <c r="E51" s="267"/>
      <c r="F51" s="267"/>
      <c r="G51" s="267"/>
      <c r="H51" s="267"/>
      <c r="I51" s="267"/>
      <c r="J51" s="267"/>
      <c r="K51" s="265"/>
    </row>
    <row r="52" ht="25.5" customHeight="1">
      <c r="B52" s="263"/>
      <c r="C52" s="264" t="s">
        <v>637</v>
      </c>
      <c r="D52" s="264"/>
      <c r="E52" s="264"/>
      <c r="F52" s="264"/>
      <c r="G52" s="264"/>
      <c r="H52" s="264"/>
      <c r="I52" s="264"/>
      <c r="J52" s="264"/>
      <c r="K52" s="265"/>
    </row>
    <row r="53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ht="15" customHeight="1">
      <c r="B54" s="263"/>
      <c r="C54" s="267" t="s">
        <v>638</v>
      </c>
      <c r="D54" s="267"/>
      <c r="E54" s="267"/>
      <c r="F54" s="267"/>
      <c r="G54" s="267"/>
      <c r="H54" s="267"/>
      <c r="I54" s="267"/>
      <c r="J54" s="267"/>
      <c r="K54" s="265"/>
    </row>
    <row r="55" ht="15" customHeight="1">
      <c r="B55" s="263"/>
      <c r="C55" s="267" t="s">
        <v>639</v>
      </c>
      <c r="D55" s="267"/>
      <c r="E55" s="267"/>
      <c r="F55" s="267"/>
      <c r="G55" s="267"/>
      <c r="H55" s="267"/>
      <c r="I55" s="267"/>
      <c r="J55" s="267"/>
      <c r="K55" s="265"/>
    </row>
    <row r="56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ht="15" customHeight="1">
      <c r="B57" s="263"/>
      <c r="C57" s="267" t="s">
        <v>640</v>
      </c>
      <c r="D57" s="267"/>
      <c r="E57" s="267"/>
      <c r="F57" s="267"/>
      <c r="G57" s="267"/>
      <c r="H57" s="267"/>
      <c r="I57" s="267"/>
      <c r="J57" s="267"/>
      <c r="K57" s="265"/>
    </row>
    <row r="58" ht="15" customHeight="1">
      <c r="B58" s="263"/>
      <c r="C58" s="269"/>
      <c r="D58" s="267" t="s">
        <v>641</v>
      </c>
      <c r="E58" s="267"/>
      <c r="F58" s="267"/>
      <c r="G58" s="267"/>
      <c r="H58" s="267"/>
      <c r="I58" s="267"/>
      <c r="J58" s="267"/>
      <c r="K58" s="265"/>
    </row>
    <row r="59" ht="15" customHeight="1">
      <c r="B59" s="263"/>
      <c r="C59" s="269"/>
      <c r="D59" s="267" t="s">
        <v>642</v>
      </c>
      <c r="E59" s="267"/>
      <c r="F59" s="267"/>
      <c r="G59" s="267"/>
      <c r="H59" s="267"/>
      <c r="I59" s="267"/>
      <c r="J59" s="267"/>
      <c r="K59" s="265"/>
    </row>
    <row r="60" ht="15" customHeight="1">
      <c r="B60" s="263"/>
      <c r="C60" s="269"/>
      <c r="D60" s="267" t="s">
        <v>643</v>
      </c>
      <c r="E60" s="267"/>
      <c r="F60" s="267"/>
      <c r="G60" s="267"/>
      <c r="H60" s="267"/>
      <c r="I60" s="267"/>
      <c r="J60" s="267"/>
      <c r="K60" s="265"/>
    </row>
    <row r="61" ht="15" customHeight="1">
      <c r="B61" s="263"/>
      <c r="C61" s="269"/>
      <c r="D61" s="267" t="s">
        <v>644</v>
      </c>
      <c r="E61" s="267"/>
      <c r="F61" s="267"/>
      <c r="G61" s="267"/>
      <c r="H61" s="267"/>
      <c r="I61" s="267"/>
      <c r="J61" s="267"/>
      <c r="K61" s="265"/>
    </row>
    <row r="62" ht="15" customHeight="1">
      <c r="B62" s="263"/>
      <c r="C62" s="269"/>
      <c r="D62" s="272" t="s">
        <v>645</v>
      </c>
      <c r="E62" s="272"/>
      <c r="F62" s="272"/>
      <c r="G62" s="272"/>
      <c r="H62" s="272"/>
      <c r="I62" s="272"/>
      <c r="J62" s="272"/>
      <c r="K62" s="265"/>
    </row>
    <row r="63" ht="15" customHeight="1">
      <c r="B63" s="263"/>
      <c r="C63" s="269"/>
      <c r="D63" s="267" t="s">
        <v>646</v>
      </c>
      <c r="E63" s="267"/>
      <c r="F63" s="267"/>
      <c r="G63" s="267"/>
      <c r="H63" s="267"/>
      <c r="I63" s="267"/>
      <c r="J63" s="267"/>
      <c r="K63" s="265"/>
    </row>
    <row r="64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ht="15" customHeight="1">
      <c r="B65" s="263"/>
      <c r="C65" s="269"/>
      <c r="D65" s="267" t="s">
        <v>647</v>
      </c>
      <c r="E65" s="267"/>
      <c r="F65" s="267"/>
      <c r="G65" s="267"/>
      <c r="H65" s="267"/>
      <c r="I65" s="267"/>
      <c r="J65" s="267"/>
      <c r="K65" s="265"/>
    </row>
    <row r="66" ht="15" customHeight="1">
      <c r="B66" s="263"/>
      <c r="C66" s="269"/>
      <c r="D66" s="272" t="s">
        <v>648</v>
      </c>
      <c r="E66" s="272"/>
      <c r="F66" s="272"/>
      <c r="G66" s="272"/>
      <c r="H66" s="272"/>
      <c r="I66" s="272"/>
      <c r="J66" s="272"/>
      <c r="K66" s="265"/>
    </row>
    <row r="67" ht="15" customHeight="1">
      <c r="B67" s="263"/>
      <c r="C67" s="269"/>
      <c r="D67" s="267" t="s">
        <v>649</v>
      </c>
      <c r="E67" s="267"/>
      <c r="F67" s="267"/>
      <c r="G67" s="267"/>
      <c r="H67" s="267"/>
      <c r="I67" s="267"/>
      <c r="J67" s="267"/>
      <c r="K67" s="265"/>
    </row>
    <row r="68" ht="15" customHeight="1">
      <c r="B68" s="263"/>
      <c r="C68" s="269"/>
      <c r="D68" s="267" t="s">
        <v>650</v>
      </c>
      <c r="E68" s="267"/>
      <c r="F68" s="267"/>
      <c r="G68" s="267"/>
      <c r="H68" s="267"/>
      <c r="I68" s="267"/>
      <c r="J68" s="267"/>
      <c r="K68" s="265"/>
    </row>
    <row r="69" ht="15" customHeight="1">
      <c r="B69" s="263"/>
      <c r="C69" s="269"/>
      <c r="D69" s="267" t="s">
        <v>651</v>
      </c>
      <c r="E69" s="267"/>
      <c r="F69" s="267"/>
      <c r="G69" s="267"/>
      <c r="H69" s="267"/>
      <c r="I69" s="267"/>
      <c r="J69" s="267"/>
      <c r="K69" s="265"/>
    </row>
    <row r="70" ht="15" customHeight="1">
      <c r="B70" s="263"/>
      <c r="C70" s="269"/>
      <c r="D70" s="267" t="s">
        <v>652</v>
      </c>
      <c r="E70" s="267"/>
      <c r="F70" s="267"/>
      <c r="G70" s="267"/>
      <c r="H70" s="267"/>
      <c r="I70" s="267"/>
      <c r="J70" s="267"/>
      <c r="K70" s="265"/>
    </row>
    <row r="7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ht="45" customHeight="1">
      <c r="B75" s="282"/>
      <c r="C75" s="283" t="s">
        <v>653</v>
      </c>
      <c r="D75" s="283"/>
      <c r="E75" s="283"/>
      <c r="F75" s="283"/>
      <c r="G75" s="283"/>
      <c r="H75" s="283"/>
      <c r="I75" s="283"/>
      <c r="J75" s="283"/>
      <c r="K75" s="284"/>
    </row>
    <row r="76" ht="17.25" customHeight="1">
      <c r="B76" s="282"/>
      <c r="C76" s="285" t="s">
        <v>654</v>
      </c>
      <c r="D76" s="285"/>
      <c r="E76" s="285"/>
      <c r="F76" s="285" t="s">
        <v>655</v>
      </c>
      <c r="G76" s="286"/>
      <c r="H76" s="285" t="s">
        <v>56</v>
      </c>
      <c r="I76" s="285" t="s">
        <v>59</v>
      </c>
      <c r="J76" s="285" t="s">
        <v>656</v>
      </c>
      <c r="K76" s="284"/>
    </row>
    <row r="77" ht="17.25" customHeight="1">
      <c r="B77" s="282"/>
      <c r="C77" s="287" t="s">
        <v>657</v>
      </c>
      <c r="D77" s="287"/>
      <c r="E77" s="287"/>
      <c r="F77" s="288" t="s">
        <v>658</v>
      </c>
      <c r="G77" s="289"/>
      <c r="H77" s="287"/>
      <c r="I77" s="287"/>
      <c r="J77" s="287" t="s">
        <v>659</v>
      </c>
      <c r="K77" s="284"/>
    </row>
    <row r="78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ht="15" customHeight="1">
      <c r="B79" s="282"/>
      <c r="C79" s="270" t="s">
        <v>55</v>
      </c>
      <c r="D79" s="290"/>
      <c r="E79" s="290"/>
      <c r="F79" s="292" t="s">
        <v>660</v>
      </c>
      <c r="G79" s="291"/>
      <c r="H79" s="270" t="s">
        <v>661</v>
      </c>
      <c r="I79" s="270" t="s">
        <v>662</v>
      </c>
      <c r="J79" s="270">
        <v>20</v>
      </c>
      <c r="K79" s="284"/>
    </row>
    <row r="80" ht="15" customHeight="1">
      <c r="B80" s="282"/>
      <c r="C80" s="270" t="s">
        <v>663</v>
      </c>
      <c r="D80" s="270"/>
      <c r="E80" s="270"/>
      <c r="F80" s="292" t="s">
        <v>660</v>
      </c>
      <c r="G80" s="291"/>
      <c r="H80" s="270" t="s">
        <v>664</v>
      </c>
      <c r="I80" s="270" t="s">
        <v>662</v>
      </c>
      <c r="J80" s="270">
        <v>120</v>
      </c>
      <c r="K80" s="284"/>
    </row>
    <row r="81" ht="15" customHeight="1">
      <c r="B81" s="293"/>
      <c r="C81" s="270" t="s">
        <v>665</v>
      </c>
      <c r="D81" s="270"/>
      <c r="E81" s="270"/>
      <c r="F81" s="292" t="s">
        <v>666</v>
      </c>
      <c r="G81" s="291"/>
      <c r="H81" s="270" t="s">
        <v>667</v>
      </c>
      <c r="I81" s="270" t="s">
        <v>662</v>
      </c>
      <c r="J81" s="270">
        <v>50</v>
      </c>
      <c r="K81" s="284"/>
    </row>
    <row r="82" ht="15" customHeight="1">
      <c r="B82" s="293"/>
      <c r="C82" s="270" t="s">
        <v>668</v>
      </c>
      <c r="D82" s="270"/>
      <c r="E82" s="270"/>
      <c r="F82" s="292" t="s">
        <v>660</v>
      </c>
      <c r="G82" s="291"/>
      <c r="H82" s="270" t="s">
        <v>669</v>
      </c>
      <c r="I82" s="270" t="s">
        <v>670</v>
      </c>
      <c r="J82" s="270"/>
      <c r="K82" s="284"/>
    </row>
    <row r="83" ht="15" customHeight="1">
      <c r="B83" s="293"/>
      <c r="C83" s="294" t="s">
        <v>671</v>
      </c>
      <c r="D83" s="294"/>
      <c r="E83" s="294"/>
      <c r="F83" s="295" t="s">
        <v>666</v>
      </c>
      <c r="G83" s="294"/>
      <c r="H83" s="294" t="s">
        <v>672</v>
      </c>
      <c r="I83" s="294" t="s">
        <v>662</v>
      </c>
      <c r="J83" s="294">
        <v>15</v>
      </c>
      <c r="K83" s="284"/>
    </row>
    <row r="84" ht="15" customHeight="1">
      <c r="B84" s="293"/>
      <c r="C84" s="294" t="s">
        <v>673</v>
      </c>
      <c r="D84" s="294"/>
      <c r="E84" s="294"/>
      <c r="F84" s="295" t="s">
        <v>666</v>
      </c>
      <c r="G84" s="294"/>
      <c r="H84" s="294" t="s">
        <v>674</v>
      </c>
      <c r="I84" s="294" t="s">
        <v>662</v>
      </c>
      <c r="J84" s="294">
        <v>15</v>
      </c>
      <c r="K84" s="284"/>
    </row>
    <row r="85" ht="15" customHeight="1">
      <c r="B85" s="293"/>
      <c r="C85" s="294" t="s">
        <v>675</v>
      </c>
      <c r="D85" s="294"/>
      <c r="E85" s="294"/>
      <c r="F85" s="295" t="s">
        <v>666</v>
      </c>
      <c r="G85" s="294"/>
      <c r="H85" s="294" t="s">
        <v>676</v>
      </c>
      <c r="I85" s="294" t="s">
        <v>662</v>
      </c>
      <c r="J85" s="294">
        <v>20</v>
      </c>
      <c r="K85" s="284"/>
    </row>
    <row r="86" ht="15" customHeight="1">
      <c r="B86" s="293"/>
      <c r="C86" s="294" t="s">
        <v>677</v>
      </c>
      <c r="D86" s="294"/>
      <c r="E86" s="294"/>
      <c r="F86" s="295" t="s">
        <v>666</v>
      </c>
      <c r="G86" s="294"/>
      <c r="H86" s="294" t="s">
        <v>678</v>
      </c>
      <c r="I86" s="294" t="s">
        <v>662</v>
      </c>
      <c r="J86" s="294">
        <v>20</v>
      </c>
      <c r="K86" s="284"/>
    </row>
    <row r="87" ht="15" customHeight="1">
      <c r="B87" s="293"/>
      <c r="C87" s="270" t="s">
        <v>679</v>
      </c>
      <c r="D87" s="270"/>
      <c r="E87" s="270"/>
      <c r="F87" s="292" t="s">
        <v>666</v>
      </c>
      <c r="G87" s="291"/>
      <c r="H87" s="270" t="s">
        <v>680</v>
      </c>
      <c r="I87" s="270" t="s">
        <v>662</v>
      </c>
      <c r="J87" s="270">
        <v>50</v>
      </c>
      <c r="K87" s="284"/>
    </row>
    <row r="88" ht="15" customHeight="1">
      <c r="B88" s="293"/>
      <c r="C88" s="270" t="s">
        <v>681</v>
      </c>
      <c r="D88" s="270"/>
      <c r="E88" s="270"/>
      <c r="F88" s="292" t="s">
        <v>666</v>
      </c>
      <c r="G88" s="291"/>
      <c r="H88" s="270" t="s">
        <v>682</v>
      </c>
      <c r="I88" s="270" t="s">
        <v>662</v>
      </c>
      <c r="J88" s="270">
        <v>20</v>
      </c>
      <c r="K88" s="284"/>
    </row>
    <row r="89" ht="15" customHeight="1">
      <c r="B89" s="293"/>
      <c r="C89" s="270" t="s">
        <v>683</v>
      </c>
      <c r="D89" s="270"/>
      <c r="E89" s="270"/>
      <c r="F89" s="292" t="s">
        <v>666</v>
      </c>
      <c r="G89" s="291"/>
      <c r="H89" s="270" t="s">
        <v>684</v>
      </c>
      <c r="I89" s="270" t="s">
        <v>662</v>
      </c>
      <c r="J89" s="270">
        <v>20</v>
      </c>
      <c r="K89" s="284"/>
    </row>
    <row r="90" ht="15" customHeight="1">
      <c r="B90" s="293"/>
      <c r="C90" s="270" t="s">
        <v>685</v>
      </c>
      <c r="D90" s="270"/>
      <c r="E90" s="270"/>
      <c r="F90" s="292" t="s">
        <v>666</v>
      </c>
      <c r="G90" s="291"/>
      <c r="H90" s="270" t="s">
        <v>686</v>
      </c>
      <c r="I90" s="270" t="s">
        <v>662</v>
      </c>
      <c r="J90" s="270">
        <v>50</v>
      </c>
      <c r="K90" s="284"/>
    </row>
    <row r="91" ht="15" customHeight="1">
      <c r="B91" s="293"/>
      <c r="C91" s="270" t="s">
        <v>687</v>
      </c>
      <c r="D91" s="270"/>
      <c r="E91" s="270"/>
      <c r="F91" s="292" t="s">
        <v>666</v>
      </c>
      <c r="G91" s="291"/>
      <c r="H91" s="270" t="s">
        <v>687</v>
      </c>
      <c r="I91" s="270" t="s">
        <v>662</v>
      </c>
      <c r="J91" s="270">
        <v>50</v>
      </c>
      <c r="K91" s="284"/>
    </row>
    <row r="92" ht="15" customHeight="1">
      <c r="B92" s="293"/>
      <c r="C92" s="270" t="s">
        <v>688</v>
      </c>
      <c r="D92" s="270"/>
      <c r="E92" s="270"/>
      <c r="F92" s="292" t="s">
        <v>666</v>
      </c>
      <c r="G92" s="291"/>
      <c r="H92" s="270" t="s">
        <v>689</v>
      </c>
      <c r="I92" s="270" t="s">
        <v>662</v>
      </c>
      <c r="J92" s="270">
        <v>255</v>
      </c>
      <c r="K92" s="284"/>
    </row>
    <row r="93" ht="15" customHeight="1">
      <c r="B93" s="293"/>
      <c r="C93" s="270" t="s">
        <v>690</v>
      </c>
      <c r="D93" s="270"/>
      <c r="E93" s="270"/>
      <c r="F93" s="292" t="s">
        <v>660</v>
      </c>
      <c r="G93" s="291"/>
      <c r="H93" s="270" t="s">
        <v>691</v>
      </c>
      <c r="I93" s="270" t="s">
        <v>692</v>
      </c>
      <c r="J93" s="270"/>
      <c r="K93" s="284"/>
    </row>
    <row r="94" ht="15" customHeight="1">
      <c r="B94" s="293"/>
      <c r="C94" s="270" t="s">
        <v>693</v>
      </c>
      <c r="D94" s="270"/>
      <c r="E94" s="270"/>
      <c r="F94" s="292" t="s">
        <v>660</v>
      </c>
      <c r="G94" s="291"/>
      <c r="H94" s="270" t="s">
        <v>694</v>
      </c>
      <c r="I94" s="270" t="s">
        <v>695</v>
      </c>
      <c r="J94" s="270"/>
      <c r="K94" s="284"/>
    </row>
    <row r="95" ht="15" customHeight="1">
      <c r="B95" s="293"/>
      <c r="C95" s="270" t="s">
        <v>696</v>
      </c>
      <c r="D95" s="270"/>
      <c r="E95" s="270"/>
      <c r="F95" s="292" t="s">
        <v>660</v>
      </c>
      <c r="G95" s="291"/>
      <c r="H95" s="270" t="s">
        <v>696</v>
      </c>
      <c r="I95" s="270" t="s">
        <v>695</v>
      </c>
      <c r="J95" s="270"/>
      <c r="K95" s="284"/>
    </row>
    <row r="96" ht="15" customHeight="1">
      <c r="B96" s="293"/>
      <c r="C96" s="270" t="s">
        <v>40</v>
      </c>
      <c r="D96" s="270"/>
      <c r="E96" s="270"/>
      <c r="F96" s="292" t="s">
        <v>660</v>
      </c>
      <c r="G96" s="291"/>
      <c r="H96" s="270" t="s">
        <v>697</v>
      </c>
      <c r="I96" s="270" t="s">
        <v>695</v>
      </c>
      <c r="J96" s="270"/>
      <c r="K96" s="284"/>
    </row>
    <row r="97" ht="15" customHeight="1">
      <c r="B97" s="293"/>
      <c r="C97" s="270" t="s">
        <v>50</v>
      </c>
      <c r="D97" s="270"/>
      <c r="E97" s="270"/>
      <c r="F97" s="292" t="s">
        <v>660</v>
      </c>
      <c r="G97" s="291"/>
      <c r="H97" s="270" t="s">
        <v>698</v>
      </c>
      <c r="I97" s="270" t="s">
        <v>695</v>
      </c>
      <c r="J97" s="270"/>
      <c r="K97" s="284"/>
    </row>
    <row r="98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ht="45" customHeight="1">
      <c r="B102" s="282"/>
      <c r="C102" s="283" t="s">
        <v>699</v>
      </c>
      <c r="D102" s="283"/>
      <c r="E102" s="283"/>
      <c r="F102" s="283"/>
      <c r="G102" s="283"/>
      <c r="H102" s="283"/>
      <c r="I102" s="283"/>
      <c r="J102" s="283"/>
      <c r="K102" s="284"/>
    </row>
    <row r="103" ht="17.25" customHeight="1">
      <c r="B103" s="282"/>
      <c r="C103" s="285" t="s">
        <v>654</v>
      </c>
      <c r="D103" s="285"/>
      <c r="E103" s="285"/>
      <c r="F103" s="285" t="s">
        <v>655</v>
      </c>
      <c r="G103" s="286"/>
      <c r="H103" s="285" t="s">
        <v>56</v>
      </c>
      <c r="I103" s="285" t="s">
        <v>59</v>
      </c>
      <c r="J103" s="285" t="s">
        <v>656</v>
      </c>
      <c r="K103" s="284"/>
    </row>
    <row r="104" ht="17.25" customHeight="1">
      <c r="B104" s="282"/>
      <c r="C104" s="287" t="s">
        <v>657</v>
      </c>
      <c r="D104" s="287"/>
      <c r="E104" s="287"/>
      <c r="F104" s="288" t="s">
        <v>658</v>
      </c>
      <c r="G104" s="289"/>
      <c r="H104" s="287"/>
      <c r="I104" s="287"/>
      <c r="J104" s="287" t="s">
        <v>659</v>
      </c>
      <c r="K104" s="284"/>
    </row>
    <row r="105" ht="5.25" customHeight="1">
      <c r="B105" s="282"/>
      <c r="C105" s="285"/>
      <c r="D105" s="285"/>
      <c r="E105" s="285"/>
      <c r="F105" s="285"/>
      <c r="G105" s="301"/>
      <c r="H105" s="285"/>
      <c r="I105" s="285"/>
      <c r="J105" s="285"/>
      <c r="K105" s="284"/>
    </row>
    <row r="106" ht="15" customHeight="1">
      <c r="B106" s="282"/>
      <c r="C106" s="270" t="s">
        <v>55</v>
      </c>
      <c r="D106" s="290"/>
      <c r="E106" s="290"/>
      <c r="F106" s="292" t="s">
        <v>660</v>
      </c>
      <c r="G106" s="301"/>
      <c r="H106" s="270" t="s">
        <v>700</v>
      </c>
      <c r="I106" s="270" t="s">
        <v>662</v>
      </c>
      <c r="J106" s="270">
        <v>20</v>
      </c>
      <c r="K106" s="284"/>
    </row>
    <row r="107" ht="15" customHeight="1">
      <c r="B107" s="282"/>
      <c r="C107" s="270" t="s">
        <v>663</v>
      </c>
      <c r="D107" s="270"/>
      <c r="E107" s="270"/>
      <c r="F107" s="292" t="s">
        <v>660</v>
      </c>
      <c r="G107" s="270"/>
      <c r="H107" s="270" t="s">
        <v>700</v>
      </c>
      <c r="I107" s="270" t="s">
        <v>662</v>
      </c>
      <c r="J107" s="270">
        <v>120</v>
      </c>
      <c r="K107" s="284"/>
    </row>
    <row r="108" ht="15" customHeight="1">
      <c r="B108" s="293"/>
      <c r="C108" s="270" t="s">
        <v>665</v>
      </c>
      <c r="D108" s="270"/>
      <c r="E108" s="270"/>
      <c r="F108" s="292" t="s">
        <v>666</v>
      </c>
      <c r="G108" s="270"/>
      <c r="H108" s="270" t="s">
        <v>700</v>
      </c>
      <c r="I108" s="270" t="s">
        <v>662</v>
      </c>
      <c r="J108" s="270">
        <v>50</v>
      </c>
      <c r="K108" s="284"/>
    </row>
    <row r="109" ht="15" customHeight="1">
      <c r="B109" s="293"/>
      <c r="C109" s="270" t="s">
        <v>668</v>
      </c>
      <c r="D109" s="270"/>
      <c r="E109" s="270"/>
      <c r="F109" s="292" t="s">
        <v>660</v>
      </c>
      <c r="G109" s="270"/>
      <c r="H109" s="270" t="s">
        <v>700</v>
      </c>
      <c r="I109" s="270" t="s">
        <v>670</v>
      </c>
      <c r="J109" s="270"/>
      <c r="K109" s="284"/>
    </row>
    <row r="110" ht="15" customHeight="1">
      <c r="B110" s="293"/>
      <c r="C110" s="270" t="s">
        <v>679</v>
      </c>
      <c r="D110" s="270"/>
      <c r="E110" s="270"/>
      <c r="F110" s="292" t="s">
        <v>666</v>
      </c>
      <c r="G110" s="270"/>
      <c r="H110" s="270" t="s">
        <v>700</v>
      </c>
      <c r="I110" s="270" t="s">
        <v>662</v>
      </c>
      <c r="J110" s="270">
        <v>50</v>
      </c>
      <c r="K110" s="284"/>
    </row>
    <row r="111" ht="15" customHeight="1">
      <c r="B111" s="293"/>
      <c r="C111" s="270" t="s">
        <v>687</v>
      </c>
      <c r="D111" s="270"/>
      <c r="E111" s="270"/>
      <c r="F111" s="292" t="s">
        <v>666</v>
      </c>
      <c r="G111" s="270"/>
      <c r="H111" s="270" t="s">
        <v>700</v>
      </c>
      <c r="I111" s="270" t="s">
        <v>662</v>
      </c>
      <c r="J111" s="270">
        <v>50</v>
      </c>
      <c r="K111" s="284"/>
    </row>
    <row r="112" ht="15" customHeight="1">
      <c r="B112" s="293"/>
      <c r="C112" s="270" t="s">
        <v>685</v>
      </c>
      <c r="D112" s="270"/>
      <c r="E112" s="270"/>
      <c r="F112" s="292" t="s">
        <v>666</v>
      </c>
      <c r="G112" s="270"/>
      <c r="H112" s="270" t="s">
        <v>700</v>
      </c>
      <c r="I112" s="270" t="s">
        <v>662</v>
      </c>
      <c r="J112" s="270">
        <v>50</v>
      </c>
      <c r="K112" s="284"/>
    </row>
    <row r="113" ht="15" customHeight="1">
      <c r="B113" s="293"/>
      <c r="C113" s="270" t="s">
        <v>55</v>
      </c>
      <c r="D113" s="270"/>
      <c r="E113" s="270"/>
      <c r="F113" s="292" t="s">
        <v>660</v>
      </c>
      <c r="G113" s="270"/>
      <c r="H113" s="270" t="s">
        <v>701</v>
      </c>
      <c r="I113" s="270" t="s">
        <v>662</v>
      </c>
      <c r="J113" s="270">
        <v>20</v>
      </c>
      <c r="K113" s="284"/>
    </row>
    <row r="114" ht="15" customHeight="1">
      <c r="B114" s="293"/>
      <c r="C114" s="270" t="s">
        <v>702</v>
      </c>
      <c r="D114" s="270"/>
      <c r="E114" s="270"/>
      <c r="F114" s="292" t="s">
        <v>660</v>
      </c>
      <c r="G114" s="270"/>
      <c r="H114" s="270" t="s">
        <v>703</v>
      </c>
      <c r="I114" s="270" t="s">
        <v>662</v>
      </c>
      <c r="J114" s="270">
        <v>120</v>
      </c>
      <c r="K114" s="284"/>
    </row>
    <row r="115" ht="15" customHeight="1">
      <c r="B115" s="293"/>
      <c r="C115" s="270" t="s">
        <v>40</v>
      </c>
      <c r="D115" s="270"/>
      <c r="E115" s="270"/>
      <c r="F115" s="292" t="s">
        <v>660</v>
      </c>
      <c r="G115" s="270"/>
      <c r="H115" s="270" t="s">
        <v>704</v>
      </c>
      <c r="I115" s="270" t="s">
        <v>695</v>
      </c>
      <c r="J115" s="270"/>
      <c r="K115" s="284"/>
    </row>
    <row r="116" ht="15" customHeight="1">
      <c r="B116" s="293"/>
      <c r="C116" s="270" t="s">
        <v>50</v>
      </c>
      <c r="D116" s="270"/>
      <c r="E116" s="270"/>
      <c r="F116" s="292" t="s">
        <v>660</v>
      </c>
      <c r="G116" s="270"/>
      <c r="H116" s="270" t="s">
        <v>705</v>
      </c>
      <c r="I116" s="270" t="s">
        <v>695</v>
      </c>
      <c r="J116" s="270"/>
      <c r="K116" s="284"/>
    </row>
    <row r="117" ht="15" customHeight="1">
      <c r="B117" s="293"/>
      <c r="C117" s="270" t="s">
        <v>59</v>
      </c>
      <c r="D117" s="270"/>
      <c r="E117" s="270"/>
      <c r="F117" s="292" t="s">
        <v>660</v>
      </c>
      <c r="G117" s="270"/>
      <c r="H117" s="270" t="s">
        <v>706</v>
      </c>
      <c r="I117" s="270" t="s">
        <v>707</v>
      </c>
      <c r="J117" s="270"/>
      <c r="K117" s="284"/>
    </row>
    <row r="118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ht="18.75" customHeight="1">
      <c r="B119" s="303"/>
      <c r="C119" s="267"/>
      <c r="D119" s="267"/>
      <c r="E119" s="267"/>
      <c r="F119" s="304"/>
      <c r="G119" s="267"/>
      <c r="H119" s="267"/>
      <c r="I119" s="267"/>
      <c r="J119" s="267"/>
      <c r="K119" s="303"/>
    </row>
    <row r="120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ht="45" customHeight="1">
      <c r="B122" s="308"/>
      <c r="C122" s="261" t="s">
        <v>708</v>
      </c>
      <c r="D122" s="261"/>
      <c r="E122" s="261"/>
      <c r="F122" s="261"/>
      <c r="G122" s="261"/>
      <c r="H122" s="261"/>
      <c r="I122" s="261"/>
      <c r="J122" s="261"/>
      <c r="K122" s="309"/>
    </row>
    <row r="123" ht="17.25" customHeight="1">
      <c r="B123" s="310"/>
      <c r="C123" s="285" t="s">
        <v>654</v>
      </c>
      <c r="D123" s="285"/>
      <c r="E123" s="285"/>
      <c r="F123" s="285" t="s">
        <v>655</v>
      </c>
      <c r="G123" s="286"/>
      <c r="H123" s="285" t="s">
        <v>56</v>
      </c>
      <c r="I123" s="285" t="s">
        <v>59</v>
      </c>
      <c r="J123" s="285" t="s">
        <v>656</v>
      </c>
      <c r="K123" s="311"/>
    </row>
    <row r="124" ht="17.25" customHeight="1">
      <c r="B124" s="310"/>
      <c r="C124" s="287" t="s">
        <v>657</v>
      </c>
      <c r="D124" s="287"/>
      <c r="E124" s="287"/>
      <c r="F124" s="288" t="s">
        <v>658</v>
      </c>
      <c r="G124" s="289"/>
      <c r="H124" s="287"/>
      <c r="I124" s="287"/>
      <c r="J124" s="287" t="s">
        <v>659</v>
      </c>
      <c r="K124" s="311"/>
    </row>
    <row r="125" ht="5.25" customHeight="1">
      <c r="B125" s="312"/>
      <c r="C125" s="290"/>
      <c r="D125" s="290"/>
      <c r="E125" s="290"/>
      <c r="F125" s="290"/>
      <c r="G125" s="270"/>
      <c r="H125" s="290"/>
      <c r="I125" s="290"/>
      <c r="J125" s="290"/>
      <c r="K125" s="313"/>
    </row>
    <row r="126" ht="15" customHeight="1">
      <c r="B126" s="312"/>
      <c r="C126" s="270" t="s">
        <v>663</v>
      </c>
      <c r="D126" s="290"/>
      <c r="E126" s="290"/>
      <c r="F126" s="292" t="s">
        <v>660</v>
      </c>
      <c r="G126" s="270"/>
      <c r="H126" s="270" t="s">
        <v>700</v>
      </c>
      <c r="I126" s="270" t="s">
        <v>662</v>
      </c>
      <c r="J126" s="270">
        <v>120</v>
      </c>
      <c r="K126" s="314"/>
    </row>
    <row r="127" ht="15" customHeight="1">
      <c r="B127" s="312"/>
      <c r="C127" s="270" t="s">
        <v>709</v>
      </c>
      <c r="D127" s="270"/>
      <c r="E127" s="270"/>
      <c r="F127" s="292" t="s">
        <v>660</v>
      </c>
      <c r="G127" s="270"/>
      <c r="H127" s="270" t="s">
        <v>710</v>
      </c>
      <c r="I127" s="270" t="s">
        <v>662</v>
      </c>
      <c r="J127" s="270" t="s">
        <v>711</v>
      </c>
      <c r="K127" s="314"/>
    </row>
    <row r="128" ht="15" customHeight="1">
      <c r="B128" s="312"/>
      <c r="C128" s="270" t="s">
        <v>608</v>
      </c>
      <c r="D128" s="270"/>
      <c r="E128" s="270"/>
      <c r="F128" s="292" t="s">
        <v>660</v>
      </c>
      <c r="G128" s="270"/>
      <c r="H128" s="270" t="s">
        <v>712</v>
      </c>
      <c r="I128" s="270" t="s">
        <v>662</v>
      </c>
      <c r="J128" s="270" t="s">
        <v>711</v>
      </c>
      <c r="K128" s="314"/>
    </row>
    <row r="129" ht="15" customHeight="1">
      <c r="B129" s="312"/>
      <c r="C129" s="270" t="s">
        <v>671</v>
      </c>
      <c r="D129" s="270"/>
      <c r="E129" s="270"/>
      <c r="F129" s="292" t="s">
        <v>666</v>
      </c>
      <c r="G129" s="270"/>
      <c r="H129" s="270" t="s">
        <v>672</v>
      </c>
      <c r="I129" s="270" t="s">
        <v>662</v>
      </c>
      <c r="J129" s="270">
        <v>15</v>
      </c>
      <c r="K129" s="314"/>
    </row>
    <row r="130" ht="15" customHeight="1">
      <c r="B130" s="312"/>
      <c r="C130" s="294" t="s">
        <v>673</v>
      </c>
      <c r="D130" s="294"/>
      <c r="E130" s="294"/>
      <c r="F130" s="295" t="s">
        <v>666</v>
      </c>
      <c r="G130" s="294"/>
      <c r="H130" s="294" t="s">
        <v>674</v>
      </c>
      <c r="I130" s="294" t="s">
        <v>662</v>
      </c>
      <c r="J130" s="294">
        <v>15</v>
      </c>
      <c r="K130" s="314"/>
    </row>
    <row r="131" ht="15" customHeight="1">
      <c r="B131" s="312"/>
      <c r="C131" s="294" t="s">
        <v>675</v>
      </c>
      <c r="D131" s="294"/>
      <c r="E131" s="294"/>
      <c r="F131" s="295" t="s">
        <v>666</v>
      </c>
      <c r="G131" s="294"/>
      <c r="H131" s="294" t="s">
        <v>676</v>
      </c>
      <c r="I131" s="294" t="s">
        <v>662</v>
      </c>
      <c r="J131" s="294">
        <v>20</v>
      </c>
      <c r="K131" s="314"/>
    </row>
    <row r="132" ht="15" customHeight="1">
      <c r="B132" s="312"/>
      <c r="C132" s="294" t="s">
        <v>677</v>
      </c>
      <c r="D132" s="294"/>
      <c r="E132" s="294"/>
      <c r="F132" s="295" t="s">
        <v>666</v>
      </c>
      <c r="G132" s="294"/>
      <c r="H132" s="294" t="s">
        <v>678</v>
      </c>
      <c r="I132" s="294" t="s">
        <v>662</v>
      </c>
      <c r="J132" s="294">
        <v>20</v>
      </c>
      <c r="K132" s="314"/>
    </row>
    <row r="133" ht="15" customHeight="1">
      <c r="B133" s="312"/>
      <c r="C133" s="270" t="s">
        <v>665</v>
      </c>
      <c r="D133" s="270"/>
      <c r="E133" s="270"/>
      <c r="F133" s="292" t="s">
        <v>666</v>
      </c>
      <c r="G133" s="270"/>
      <c r="H133" s="270" t="s">
        <v>700</v>
      </c>
      <c r="I133" s="270" t="s">
        <v>662</v>
      </c>
      <c r="J133" s="270">
        <v>50</v>
      </c>
      <c r="K133" s="314"/>
    </row>
    <row r="134" ht="15" customHeight="1">
      <c r="B134" s="312"/>
      <c r="C134" s="270" t="s">
        <v>679</v>
      </c>
      <c r="D134" s="270"/>
      <c r="E134" s="270"/>
      <c r="F134" s="292" t="s">
        <v>666</v>
      </c>
      <c r="G134" s="270"/>
      <c r="H134" s="270" t="s">
        <v>700</v>
      </c>
      <c r="I134" s="270" t="s">
        <v>662</v>
      </c>
      <c r="J134" s="270">
        <v>50</v>
      </c>
      <c r="K134" s="314"/>
    </row>
    <row r="135" ht="15" customHeight="1">
      <c r="B135" s="312"/>
      <c r="C135" s="270" t="s">
        <v>685</v>
      </c>
      <c r="D135" s="270"/>
      <c r="E135" s="270"/>
      <c r="F135" s="292" t="s">
        <v>666</v>
      </c>
      <c r="G135" s="270"/>
      <c r="H135" s="270" t="s">
        <v>700</v>
      </c>
      <c r="I135" s="270" t="s">
        <v>662</v>
      </c>
      <c r="J135" s="270">
        <v>50</v>
      </c>
      <c r="K135" s="314"/>
    </row>
    <row r="136" ht="15" customHeight="1">
      <c r="B136" s="312"/>
      <c r="C136" s="270" t="s">
        <v>687</v>
      </c>
      <c r="D136" s="270"/>
      <c r="E136" s="270"/>
      <c r="F136" s="292" t="s">
        <v>666</v>
      </c>
      <c r="G136" s="270"/>
      <c r="H136" s="270" t="s">
        <v>700</v>
      </c>
      <c r="I136" s="270" t="s">
        <v>662</v>
      </c>
      <c r="J136" s="270">
        <v>50</v>
      </c>
      <c r="K136" s="314"/>
    </row>
    <row r="137" ht="15" customHeight="1">
      <c r="B137" s="312"/>
      <c r="C137" s="270" t="s">
        <v>688</v>
      </c>
      <c r="D137" s="270"/>
      <c r="E137" s="270"/>
      <c r="F137" s="292" t="s">
        <v>666</v>
      </c>
      <c r="G137" s="270"/>
      <c r="H137" s="270" t="s">
        <v>713</v>
      </c>
      <c r="I137" s="270" t="s">
        <v>662</v>
      </c>
      <c r="J137" s="270">
        <v>255</v>
      </c>
      <c r="K137" s="314"/>
    </row>
    <row r="138" ht="15" customHeight="1">
      <c r="B138" s="312"/>
      <c r="C138" s="270" t="s">
        <v>690</v>
      </c>
      <c r="D138" s="270"/>
      <c r="E138" s="270"/>
      <c r="F138" s="292" t="s">
        <v>660</v>
      </c>
      <c r="G138" s="270"/>
      <c r="H138" s="270" t="s">
        <v>714</v>
      </c>
      <c r="I138" s="270" t="s">
        <v>692</v>
      </c>
      <c r="J138" s="270"/>
      <c r="K138" s="314"/>
    </row>
    <row r="139" ht="15" customHeight="1">
      <c r="B139" s="312"/>
      <c r="C139" s="270" t="s">
        <v>693</v>
      </c>
      <c r="D139" s="270"/>
      <c r="E139" s="270"/>
      <c r="F139" s="292" t="s">
        <v>660</v>
      </c>
      <c r="G139" s="270"/>
      <c r="H139" s="270" t="s">
        <v>715</v>
      </c>
      <c r="I139" s="270" t="s">
        <v>695</v>
      </c>
      <c r="J139" s="270"/>
      <c r="K139" s="314"/>
    </row>
    <row r="140" ht="15" customHeight="1">
      <c r="B140" s="312"/>
      <c r="C140" s="270" t="s">
        <v>696</v>
      </c>
      <c r="D140" s="270"/>
      <c r="E140" s="270"/>
      <c r="F140" s="292" t="s">
        <v>660</v>
      </c>
      <c r="G140" s="270"/>
      <c r="H140" s="270" t="s">
        <v>696</v>
      </c>
      <c r="I140" s="270" t="s">
        <v>695</v>
      </c>
      <c r="J140" s="270"/>
      <c r="K140" s="314"/>
    </row>
    <row r="141" ht="15" customHeight="1">
      <c r="B141" s="312"/>
      <c r="C141" s="270" t="s">
        <v>40</v>
      </c>
      <c r="D141" s="270"/>
      <c r="E141" s="270"/>
      <c r="F141" s="292" t="s">
        <v>660</v>
      </c>
      <c r="G141" s="270"/>
      <c r="H141" s="270" t="s">
        <v>716</v>
      </c>
      <c r="I141" s="270" t="s">
        <v>695</v>
      </c>
      <c r="J141" s="270"/>
      <c r="K141" s="314"/>
    </row>
    <row r="142" ht="15" customHeight="1">
      <c r="B142" s="312"/>
      <c r="C142" s="270" t="s">
        <v>717</v>
      </c>
      <c r="D142" s="270"/>
      <c r="E142" s="270"/>
      <c r="F142" s="292" t="s">
        <v>660</v>
      </c>
      <c r="G142" s="270"/>
      <c r="H142" s="270" t="s">
        <v>718</v>
      </c>
      <c r="I142" s="270" t="s">
        <v>695</v>
      </c>
      <c r="J142" s="270"/>
      <c r="K142" s="314"/>
    </row>
    <row r="143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ht="18.75" customHeight="1">
      <c r="B144" s="267"/>
      <c r="C144" s="267"/>
      <c r="D144" s="267"/>
      <c r="E144" s="267"/>
      <c r="F144" s="304"/>
      <c r="G144" s="267"/>
      <c r="H144" s="267"/>
      <c r="I144" s="267"/>
      <c r="J144" s="267"/>
      <c r="K144" s="267"/>
    </row>
    <row r="145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ht="45" customHeight="1">
      <c r="B147" s="282"/>
      <c r="C147" s="283" t="s">
        <v>719</v>
      </c>
      <c r="D147" s="283"/>
      <c r="E147" s="283"/>
      <c r="F147" s="283"/>
      <c r="G147" s="283"/>
      <c r="H147" s="283"/>
      <c r="I147" s="283"/>
      <c r="J147" s="283"/>
      <c r="K147" s="284"/>
    </row>
    <row r="148" ht="17.25" customHeight="1">
      <c r="B148" s="282"/>
      <c r="C148" s="285" t="s">
        <v>654</v>
      </c>
      <c r="D148" s="285"/>
      <c r="E148" s="285"/>
      <c r="F148" s="285" t="s">
        <v>655</v>
      </c>
      <c r="G148" s="286"/>
      <c r="H148" s="285" t="s">
        <v>56</v>
      </c>
      <c r="I148" s="285" t="s">
        <v>59</v>
      </c>
      <c r="J148" s="285" t="s">
        <v>656</v>
      </c>
      <c r="K148" s="284"/>
    </row>
    <row r="149" ht="17.25" customHeight="1">
      <c r="B149" s="282"/>
      <c r="C149" s="287" t="s">
        <v>657</v>
      </c>
      <c r="D149" s="287"/>
      <c r="E149" s="287"/>
      <c r="F149" s="288" t="s">
        <v>658</v>
      </c>
      <c r="G149" s="289"/>
      <c r="H149" s="287"/>
      <c r="I149" s="287"/>
      <c r="J149" s="287" t="s">
        <v>659</v>
      </c>
      <c r="K149" s="284"/>
    </row>
    <row r="150" ht="5.25" customHeight="1">
      <c r="B150" s="293"/>
      <c r="C150" s="290"/>
      <c r="D150" s="290"/>
      <c r="E150" s="290"/>
      <c r="F150" s="290"/>
      <c r="G150" s="291"/>
      <c r="H150" s="290"/>
      <c r="I150" s="290"/>
      <c r="J150" s="290"/>
      <c r="K150" s="314"/>
    </row>
    <row r="151" ht="15" customHeight="1">
      <c r="B151" s="293"/>
      <c r="C151" s="318" t="s">
        <v>663</v>
      </c>
      <c r="D151" s="270"/>
      <c r="E151" s="270"/>
      <c r="F151" s="319" t="s">
        <v>660</v>
      </c>
      <c r="G151" s="270"/>
      <c r="H151" s="318" t="s">
        <v>700</v>
      </c>
      <c r="I151" s="318" t="s">
        <v>662</v>
      </c>
      <c r="J151" s="318">
        <v>120</v>
      </c>
      <c r="K151" s="314"/>
    </row>
    <row r="152" ht="15" customHeight="1">
      <c r="B152" s="293"/>
      <c r="C152" s="318" t="s">
        <v>709</v>
      </c>
      <c r="D152" s="270"/>
      <c r="E152" s="270"/>
      <c r="F152" s="319" t="s">
        <v>660</v>
      </c>
      <c r="G152" s="270"/>
      <c r="H152" s="318" t="s">
        <v>720</v>
      </c>
      <c r="I152" s="318" t="s">
        <v>662</v>
      </c>
      <c r="J152" s="318" t="s">
        <v>711</v>
      </c>
      <c r="K152" s="314"/>
    </row>
    <row r="153" ht="15" customHeight="1">
      <c r="B153" s="293"/>
      <c r="C153" s="318" t="s">
        <v>608</v>
      </c>
      <c r="D153" s="270"/>
      <c r="E153" s="270"/>
      <c r="F153" s="319" t="s">
        <v>660</v>
      </c>
      <c r="G153" s="270"/>
      <c r="H153" s="318" t="s">
        <v>721</v>
      </c>
      <c r="I153" s="318" t="s">
        <v>662</v>
      </c>
      <c r="J153" s="318" t="s">
        <v>711</v>
      </c>
      <c r="K153" s="314"/>
    </row>
    <row r="154" ht="15" customHeight="1">
      <c r="B154" s="293"/>
      <c r="C154" s="318" t="s">
        <v>665</v>
      </c>
      <c r="D154" s="270"/>
      <c r="E154" s="270"/>
      <c r="F154" s="319" t="s">
        <v>666</v>
      </c>
      <c r="G154" s="270"/>
      <c r="H154" s="318" t="s">
        <v>700</v>
      </c>
      <c r="I154" s="318" t="s">
        <v>662</v>
      </c>
      <c r="J154" s="318">
        <v>50</v>
      </c>
      <c r="K154" s="314"/>
    </row>
    <row r="155" ht="15" customHeight="1">
      <c r="B155" s="293"/>
      <c r="C155" s="318" t="s">
        <v>668</v>
      </c>
      <c r="D155" s="270"/>
      <c r="E155" s="270"/>
      <c r="F155" s="319" t="s">
        <v>660</v>
      </c>
      <c r="G155" s="270"/>
      <c r="H155" s="318" t="s">
        <v>700</v>
      </c>
      <c r="I155" s="318" t="s">
        <v>670</v>
      </c>
      <c r="J155" s="318"/>
      <c r="K155" s="314"/>
    </row>
    <row r="156" ht="15" customHeight="1">
      <c r="B156" s="293"/>
      <c r="C156" s="318" t="s">
        <v>679</v>
      </c>
      <c r="D156" s="270"/>
      <c r="E156" s="270"/>
      <c r="F156" s="319" t="s">
        <v>666</v>
      </c>
      <c r="G156" s="270"/>
      <c r="H156" s="318" t="s">
        <v>700</v>
      </c>
      <c r="I156" s="318" t="s">
        <v>662</v>
      </c>
      <c r="J156" s="318">
        <v>50</v>
      </c>
      <c r="K156" s="314"/>
    </row>
    <row r="157" ht="15" customHeight="1">
      <c r="B157" s="293"/>
      <c r="C157" s="318" t="s">
        <v>687</v>
      </c>
      <c r="D157" s="270"/>
      <c r="E157" s="270"/>
      <c r="F157" s="319" t="s">
        <v>666</v>
      </c>
      <c r="G157" s="270"/>
      <c r="H157" s="318" t="s">
        <v>700</v>
      </c>
      <c r="I157" s="318" t="s">
        <v>662</v>
      </c>
      <c r="J157" s="318">
        <v>50</v>
      </c>
      <c r="K157" s="314"/>
    </row>
    <row r="158" ht="15" customHeight="1">
      <c r="B158" s="293"/>
      <c r="C158" s="318" t="s">
        <v>685</v>
      </c>
      <c r="D158" s="270"/>
      <c r="E158" s="270"/>
      <c r="F158" s="319" t="s">
        <v>666</v>
      </c>
      <c r="G158" s="270"/>
      <c r="H158" s="318" t="s">
        <v>700</v>
      </c>
      <c r="I158" s="318" t="s">
        <v>662</v>
      </c>
      <c r="J158" s="318">
        <v>50</v>
      </c>
      <c r="K158" s="314"/>
    </row>
    <row r="159" ht="15" customHeight="1">
      <c r="B159" s="293"/>
      <c r="C159" s="318" t="s">
        <v>98</v>
      </c>
      <c r="D159" s="270"/>
      <c r="E159" s="270"/>
      <c r="F159" s="319" t="s">
        <v>660</v>
      </c>
      <c r="G159" s="270"/>
      <c r="H159" s="318" t="s">
        <v>722</v>
      </c>
      <c r="I159" s="318" t="s">
        <v>662</v>
      </c>
      <c r="J159" s="318" t="s">
        <v>723</v>
      </c>
      <c r="K159" s="314"/>
    </row>
    <row r="160" ht="15" customHeight="1">
      <c r="B160" s="293"/>
      <c r="C160" s="318" t="s">
        <v>724</v>
      </c>
      <c r="D160" s="270"/>
      <c r="E160" s="270"/>
      <c r="F160" s="319" t="s">
        <v>660</v>
      </c>
      <c r="G160" s="270"/>
      <c r="H160" s="318" t="s">
        <v>725</v>
      </c>
      <c r="I160" s="318" t="s">
        <v>695</v>
      </c>
      <c r="J160" s="318"/>
      <c r="K160" s="314"/>
    </row>
    <row r="161" ht="15" customHeight="1">
      <c r="B161" s="320"/>
      <c r="C161" s="302"/>
      <c r="D161" s="302"/>
      <c r="E161" s="302"/>
      <c r="F161" s="302"/>
      <c r="G161" s="302"/>
      <c r="H161" s="302"/>
      <c r="I161" s="302"/>
      <c r="J161" s="302"/>
      <c r="K161" s="321"/>
    </row>
    <row r="162" ht="18.75" customHeight="1">
      <c r="B162" s="267"/>
      <c r="C162" s="270"/>
      <c r="D162" s="270"/>
      <c r="E162" s="270"/>
      <c r="F162" s="292"/>
      <c r="G162" s="270"/>
      <c r="H162" s="270"/>
      <c r="I162" s="270"/>
      <c r="J162" s="270"/>
      <c r="K162" s="267"/>
    </row>
    <row r="163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ht="45" customHeight="1">
      <c r="B165" s="260"/>
      <c r="C165" s="261" t="s">
        <v>726</v>
      </c>
      <c r="D165" s="261"/>
      <c r="E165" s="261"/>
      <c r="F165" s="261"/>
      <c r="G165" s="261"/>
      <c r="H165" s="261"/>
      <c r="I165" s="261"/>
      <c r="J165" s="261"/>
      <c r="K165" s="262"/>
    </row>
    <row r="166" ht="17.25" customHeight="1">
      <c r="B166" s="260"/>
      <c r="C166" s="285" t="s">
        <v>654</v>
      </c>
      <c r="D166" s="285"/>
      <c r="E166" s="285"/>
      <c r="F166" s="285" t="s">
        <v>655</v>
      </c>
      <c r="G166" s="322"/>
      <c r="H166" s="323" t="s">
        <v>56</v>
      </c>
      <c r="I166" s="323" t="s">
        <v>59</v>
      </c>
      <c r="J166" s="285" t="s">
        <v>656</v>
      </c>
      <c r="K166" s="262"/>
    </row>
    <row r="167" ht="17.25" customHeight="1">
      <c r="B167" s="263"/>
      <c r="C167" s="287" t="s">
        <v>657</v>
      </c>
      <c r="D167" s="287"/>
      <c r="E167" s="287"/>
      <c r="F167" s="288" t="s">
        <v>658</v>
      </c>
      <c r="G167" s="324"/>
      <c r="H167" s="325"/>
      <c r="I167" s="325"/>
      <c r="J167" s="287" t="s">
        <v>659</v>
      </c>
      <c r="K167" s="265"/>
    </row>
    <row r="168" ht="5.25" customHeight="1">
      <c r="B168" s="293"/>
      <c r="C168" s="290"/>
      <c r="D168" s="290"/>
      <c r="E168" s="290"/>
      <c r="F168" s="290"/>
      <c r="G168" s="291"/>
      <c r="H168" s="290"/>
      <c r="I168" s="290"/>
      <c r="J168" s="290"/>
      <c r="K168" s="314"/>
    </row>
    <row r="169" ht="15" customHeight="1">
      <c r="B169" s="293"/>
      <c r="C169" s="270" t="s">
        <v>663</v>
      </c>
      <c r="D169" s="270"/>
      <c r="E169" s="270"/>
      <c r="F169" s="292" t="s">
        <v>660</v>
      </c>
      <c r="G169" s="270"/>
      <c r="H169" s="270" t="s">
        <v>700</v>
      </c>
      <c r="I169" s="270" t="s">
        <v>662</v>
      </c>
      <c r="J169" s="270">
        <v>120</v>
      </c>
      <c r="K169" s="314"/>
    </row>
    <row r="170" ht="15" customHeight="1">
      <c r="B170" s="293"/>
      <c r="C170" s="270" t="s">
        <v>709</v>
      </c>
      <c r="D170" s="270"/>
      <c r="E170" s="270"/>
      <c r="F170" s="292" t="s">
        <v>660</v>
      </c>
      <c r="G170" s="270"/>
      <c r="H170" s="270" t="s">
        <v>710</v>
      </c>
      <c r="I170" s="270" t="s">
        <v>662</v>
      </c>
      <c r="J170" s="270" t="s">
        <v>711</v>
      </c>
      <c r="K170" s="314"/>
    </row>
    <row r="171" ht="15" customHeight="1">
      <c r="B171" s="293"/>
      <c r="C171" s="270" t="s">
        <v>608</v>
      </c>
      <c r="D171" s="270"/>
      <c r="E171" s="270"/>
      <c r="F171" s="292" t="s">
        <v>660</v>
      </c>
      <c r="G171" s="270"/>
      <c r="H171" s="270" t="s">
        <v>727</v>
      </c>
      <c r="I171" s="270" t="s">
        <v>662</v>
      </c>
      <c r="J171" s="270" t="s">
        <v>711</v>
      </c>
      <c r="K171" s="314"/>
    </row>
    <row r="172" ht="15" customHeight="1">
      <c r="B172" s="293"/>
      <c r="C172" s="270" t="s">
        <v>665</v>
      </c>
      <c r="D172" s="270"/>
      <c r="E172" s="270"/>
      <c r="F172" s="292" t="s">
        <v>666</v>
      </c>
      <c r="G172" s="270"/>
      <c r="H172" s="270" t="s">
        <v>727</v>
      </c>
      <c r="I172" s="270" t="s">
        <v>662</v>
      </c>
      <c r="J172" s="270">
        <v>50</v>
      </c>
      <c r="K172" s="314"/>
    </row>
    <row r="173" ht="15" customHeight="1">
      <c r="B173" s="293"/>
      <c r="C173" s="270" t="s">
        <v>668</v>
      </c>
      <c r="D173" s="270"/>
      <c r="E173" s="270"/>
      <c r="F173" s="292" t="s">
        <v>660</v>
      </c>
      <c r="G173" s="270"/>
      <c r="H173" s="270" t="s">
        <v>727</v>
      </c>
      <c r="I173" s="270" t="s">
        <v>670</v>
      </c>
      <c r="J173" s="270"/>
      <c r="K173" s="314"/>
    </row>
    <row r="174" ht="15" customHeight="1">
      <c r="B174" s="293"/>
      <c r="C174" s="270" t="s">
        <v>679</v>
      </c>
      <c r="D174" s="270"/>
      <c r="E174" s="270"/>
      <c r="F174" s="292" t="s">
        <v>666</v>
      </c>
      <c r="G174" s="270"/>
      <c r="H174" s="270" t="s">
        <v>727</v>
      </c>
      <c r="I174" s="270" t="s">
        <v>662</v>
      </c>
      <c r="J174" s="270">
        <v>50</v>
      </c>
      <c r="K174" s="314"/>
    </row>
    <row r="175" ht="15" customHeight="1">
      <c r="B175" s="293"/>
      <c r="C175" s="270" t="s">
        <v>687</v>
      </c>
      <c r="D175" s="270"/>
      <c r="E175" s="270"/>
      <c r="F175" s="292" t="s">
        <v>666</v>
      </c>
      <c r="G175" s="270"/>
      <c r="H175" s="270" t="s">
        <v>727</v>
      </c>
      <c r="I175" s="270" t="s">
        <v>662</v>
      </c>
      <c r="J175" s="270">
        <v>50</v>
      </c>
      <c r="K175" s="314"/>
    </row>
    <row r="176" ht="15" customHeight="1">
      <c r="B176" s="293"/>
      <c r="C176" s="270" t="s">
        <v>685</v>
      </c>
      <c r="D176" s="270"/>
      <c r="E176" s="270"/>
      <c r="F176" s="292" t="s">
        <v>666</v>
      </c>
      <c r="G176" s="270"/>
      <c r="H176" s="270" t="s">
        <v>727</v>
      </c>
      <c r="I176" s="270" t="s">
        <v>662</v>
      </c>
      <c r="J176" s="270">
        <v>50</v>
      </c>
      <c r="K176" s="314"/>
    </row>
    <row r="177" ht="15" customHeight="1">
      <c r="B177" s="293"/>
      <c r="C177" s="270" t="s">
        <v>117</v>
      </c>
      <c r="D177" s="270"/>
      <c r="E177" s="270"/>
      <c r="F177" s="292" t="s">
        <v>660</v>
      </c>
      <c r="G177" s="270"/>
      <c r="H177" s="270" t="s">
        <v>728</v>
      </c>
      <c r="I177" s="270" t="s">
        <v>729</v>
      </c>
      <c r="J177" s="270"/>
      <c r="K177" s="314"/>
    </row>
    <row r="178" ht="15" customHeight="1">
      <c r="B178" s="293"/>
      <c r="C178" s="270" t="s">
        <v>59</v>
      </c>
      <c r="D178" s="270"/>
      <c r="E178" s="270"/>
      <c r="F178" s="292" t="s">
        <v>660</v>
      </c>
      <c r="G178" s="270"/>
      <c r="H178" s="270" t="s">
        <v>730</v>
      </c>
      <c r="I178" s="270" t="s">
        <v>731</v>
      </c>
      <c r="J178" s="270">
        <v>1</v>
      </c>
      <c r="K178" s="314"/>
    </row>
    <row r="179" ht="15" customHeight="1">
      <c r="B179" s="293"/>
      <c r="C179" s="270" t="s">
        <v>55</v>
      </c>
      <c r="D179" s="270"/>
      <c r="E179" s="270"/>
      <c r="F179" s="292" t="s">
        <v>660</v>
      </c>
      <c r="G179" s="270"/>
      <c r="H179" s="270" t="s">
        <v>732</v>
      </c>
      <c r="I179" s="270" t="s">
        <v>662</v>
      </c>
      <c r="J179" s="270">
        <v>20</v>
      </c>
      <c r="K179" s="314"/>
    </row>
    <row r="180" ht="15" customHeight="1">
      <c r="B180" s="293"/>
      <c r="C180" s="270" t="s">
        <v>56</v>
      </c>
      <c r="D180" s="270"/>
      <c r="E180" s="270"/>
      <c r="F180" s="292" t="s">
        <v>660</v>
      </c>
      <c r="G180" s="270"/>
      <c r="H180" s="270" t="s">
        <v>733</v>
      </c>
      <c r="I180" s="270" t="s">
        <v>662</v>
      </c>
      <c r="J180" s="270">
        <v>255</v>
      </c>
      <c r="K180" s="314"/>
    </row>
    <row r="181" ht="15" customHeight="1">
      <c r="B181" s="293"/>
      <c r="C181" s="270" t="s">
        <v>118</v>
      </c>
      <c r="D181" s="270"/>
      <c r="E181" s="270"/>
      <c r="F181" s="292" t="s">
        <v>660</v>
      </c>
      <c r="G181" s="270"/>
      <c r="H181" s="270" t="s">
        <v>624</v>
      </c>
      <c r="I181" s="270" t="s">
        <v>662</v>
      </c>
      <c r="J181" s="270">
        <v>10</v>
      </c>
      <c r="K181" s="314"/>
    </row>
    <row r="182" ht="15" customHeight="1">
      <c r="B182" s="293"/>
      <c r="C182" s="270" t="s">
        <v>119</v>
      </c>
      <c r="D182" s="270"/>
      <c r="E182" s="270"/>
      <c r="F182" s="292" t="s">
        <v>660</v>
      </c>
      <c r="G182" s="270"/>
      <c r="H182" s="270" t="s">
        <v>734</v>
      </c>
      <c r="I182" s="270" t="s">
        <v>695</v>
      </c>
      <c r="J182" s="270"/>
      <c r="K182" s="314"/>
    </row>
    <row r="183" ht="15" customHeight="1">
      <c r="B183" s="293"/>
      <c r="C183" s="270" t="s">
        <v>735</v>
      </c>
      <c r="D183" s="270"/>
      <c r="E183" s="270"/>
      <c r="F183" s="292" t="s">
        <v>660</v>
      </c>
      <c r="G183" s="270"/>
      <c r="H183" s="270" t="s">
        <v>736</v>
      </c>
      <c r="I183" s="270" t="s">
        <v>695</v>
      </c>
      <c r="J183" s="270"/>
      <c r="K183" s="314"/>
    </row>
    <row r="184" ht="15" customHeight="1">
      <c r="B184" s="293"/>
      <c r="C184" s="270" t="s">
        <v>724</v>
      </c>
      <c r="D184" s="270"/>
      <c r="E184" s="270"/>
      <c r="F184" s="292" t="s">
        <v>660</v>
      </c>
      <c r="G184" s="270"/>
      <c r="H184" s="270" t="s">
        <v>737</v>
      </c>
      <c r="I184" s="270" t="s">
        <v>695</v>
      </c>
      <c r="J184" s="270"/>
      <c r="K184" s="314"/>
    </row>
    <row r="185" ht="15" customHeight="1">
      <c r="B185" s="293"/>
      <c r="C185" s="270" t="s">
        <v>121</v>
      </c>
      <c r="D185" s="270"/>
      <c r="E185" s="270"/>
      <c r="F185" s="292" t="s">
        <v>666</v>
      </c>
      <c r="G185" s="270"/>
      <c r="H185" s="270" t="s">
        <v>738</v>
      </c>
      <c r="I185" s="270" t="s">
        <v>662</v>
      </c>
      <c r="J185" s="270">
        <v>50</v>
      </c>
      <c r="K185" s="314"/>
    </row>
    <row r="186" ht="15" customHeight="1">
      <c r="B186" s="293"/>
      <c r="C186" s="270" t="s">
        <v>739</v>
      </c>
      <c r="D186" s="270"/>
      <c r="E186" s="270"/>
      <c r="F186" s="292" t="s">
        <v>666</v>
      </c>
      <c r="G186" s="270"/>
      <c r="H186" s="270" t="s">
        <v>740</v>
      </c>
      <c r="I186" s="270" t="s">
        <v>741</v>
      </c>
      <c r="J186" s="270"/>
      <c r="K186" s="314"/>
    </row>
    <row r="187" ht="15" customHeight="1">
      <c r="B187" s="293"/>
      <c r="C187" s="270" t="s">
        <v>742</v>
      </c>
      <c r="D187" s="270"/>
      <c r="E187" s="270"/>
      <c r="F187" s="292" t="s">
        <v>666</v>
      </c>
      <c r="G187" s="270"/>
      <c r="H187" s="270" t="s">
        <v>743</v>
      </c>
      <c r="I187" s="270" t="s">
        <v>741</v>
      </c>
      <c r="J187" s="270"/>
      <c r="K187" s="314"/>
    </row>
    <row r="188" ht="15" customHeight="1">
      <c r="B188" s="293"/>
      <c r="C188" s="270" t="s">
        <v>744</v>
      </c>
      <c r="D188" s="270"/>
      <c r="E188" s="270"/>
      <c r="F188" s="292" t="s">
        <v>666</v>
      </c>
      <c r="G188" s="270"/>
      <c r="H188" s="270" t="s">
        <v>745</v>
      </c>
      <c r="I188" s="270" t="s">
        <v>741</v>
      </c>
      <c r="J188" s="270"/>
      <c r="K188" s="314"/>
    </row>
    <row r="189" ht="15" customHeight="1">
      <c r="B189" s="293"/>
      <c r="C189" s="326" t="s">
        <v>746</v>
      </c>
      <c r="D189" s="270"/>
      <c r="E189" s="270"/>
      <c r="F189" s="292" t="s">
        <v>666</v>
      </c>
      <c r="G189" s="270"/>
      <c r="H189" s="270" t="s">
        <v>747</v>
      </c>
      <c r="I189" s="270" t="s">
        <v>748</v>
      </c>
      <c r="J189" s="327" t="s">
        <v>749</v>
      </c>
      <c r="K189" s="314"/>
    </row>
    <row r="190" ht="15" customHeight="1">
      <c r="B190" s="293"/>
      <c r="C190" s="277" t="s">
        <v>44</v>
      </c>
      <c r="D190" s="270"/>
      <c r="E190" s="270"/>
      <c r="F190" s="292" t="s">
        <v>660</v>
      </c>
      <c r="G190" s="270"/>
      <c r="H190" s="267" t="s">
        <v>750</v>
      </c>
      <c r="I190" s="270" t="s">
        <v>751</v>
      </c>
      <c r="J190" s="270"/>
      <c r="K190" s="314"/>
    </row>
    <row r="191" ht="15" customHeight="1">
      <c r="B191" s="293"/>
      <c r="C191" s="277" t="s">
        <v>752</v>
      </c>
      <c r="D191" s="270"/>
      <c r="E191" s="270"/>
      <c r="F191" s="292" t="s">
        <v>660</v>
      </c>
      <c r="G191" s="270"/>
      <c r="H191" s="270" t="s">
        <v>753</v>
      </c>
      <c r="I191" s="270" t="s">
        <v>695</v>
      </c>
      <c r="J191" s="270"/>
      <c r="K191" s="314"/>
    </row>
    <row r="192" ht="15" customHeight="1">
      <c r="B192" s="293"/>
      <c r="C192" s="277" t="s">
        <v>754</v>
      </c>
      <c r="D192" s="270"/>
      <c r="E192" s="270"/>
      <c r="F192" s="292" t="s">
        <v>660</v>
      </c>
      <c r="G192" s="270"/>
      <c r="H192" s="270" t="s">
        <v>755</v>
      </c>
      <c r="I192" s="270" t="s">
        <v>695</v>
      </c>
      <c r="J192" s="270"/>
      <c r="K192" s="314"/>
    </row>
    <row r="193" ht="15" customHeight="1">
      <c r="B193" s="293"/>
      <c r="C193" s="277" t="s">
        <v>756</v>
      </c>
      <c r="D193" s="270"/>
      <c r="E193" s="270"/>
      <c r="F193" s="292" t="s">
        <v>666</v>
      </c>
      <c r="G193" s="270"/>
      <c r="H193" s="270" t="s">
        <v>757</v>
      </c>
      <c r="I193" s="270" t="s">
        <v>695</v>
      </c>
      <c r="J193" s="270"/>
      <c r="K193" s="314"/>
    </row>
    <row r="194" ht="15" customHeight="1">
      <c r="B194" s="320"/>
      <c r="C194" s="328"/>
      <c r="D194" s="302"/>
      <c r="E194" s="302"/>
      <c r="F194" s="302"/>
      <c r="G194" s="302"/>
      <c r="H194" s="302"/>
      <c r="I194" s="302"/>
      <c r="J194" s="302"/>
      <c r="K194" s="321"/>
    </row>
    <row r="195" ht="18.75" customHeight="1">
      <c r="B195" s="267"/>
      <c r="C195" s="270"/>
      <c r="D195" s="270"/>
      <c r="E195" s="270"/>
      <c r="F195" s="292"/>
      <c r="G195" s="270"/>
      <c r="H195" s="270"/>
      <c r="I195" s="270"/>
      <c r="J195" s="270"/>
      <c r="K195" s="267"/>
    </row>
    <row r="196" ht="18.75" customHeight="1">
      <c r="B196" s="267"/>
      <c r="C196" s="270"/>
      <c r="D196" s="270"/>
      <c r="E196" s="270"/>
      <c r="F196" s="292"/>
      <c r="G196" s="270"/>
      <c r="H196" s="270"/>
      <c r="I196" s="270"/>
      <c r="J196" s="270"/>
      <c r="K196" s="267"/>
    </row>
    <row r="197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ht="21">
      <c r="B199" s="260"/>
      <c r="C199" s="261" t="s">
        <v>758</v>
      </c>
      <c r="D199" s="261"/>
      <c r="E199" s="261"/>
      <c r="F199" s="261"/>
      <c r="G199" s="261"/>
      <c r="H199" s="261"/>
      <c r="I199" s="261"/>
      <c r="J199" s="261"/>
      <c r="K199" s="262"/>
    </row>
    <row r="200" ht="25.5" customHeight="1">
      <c r="B200" s="260"/>
      <c r="C200" s="329" t="s">
        <v>759</v>
      </c>
      <c r="D200" s="329"/>
      <c r="E200" s="329"/>
      <c r="F200" s="329" t="s">
        <v>760</v>
      </c>
      <c r="G200" s="330"/>
      <c r="H200" s="329" t="s">
        <v>761</v>
      </c>
      <c r="I200" s="329"/>
      <c r="J200" s="329"/>
      <c r="K200" s="262"/>
    </row>
    <row r="201" ht="5.25" customHeight="1">
      <c r="B201" s="293"/>
      <c r="C201" s="290"/>
      <c r="D201" s="290"/>
      <c r="E201" s="290"/>
      <c r="F201" s="290"/>
      <c r="G201" s="270"/>
      <c r="H201" s="290"/>
      <c r="I201" s="290"/>
      <c r="J201" s="290"/>
      <c r="K201" s="314"/>
    </row>
    <row r="202" ht="15" customHeight="1">
      <c r="B202" s="293"/>
      <c r="C202" s="270" t="s">
        <v>751</v>
      </c>
      <c r="D202" s="270"/>
      <c r="E202" s="270"/>
      <c r="F202" s="292" t="s">
        <v>45</v>
      </c>
      <c r="G202" s="270"/>
      <c r="H202" s="270" t="s">
        <v>762</v>
      </c>
      <c r="I202" s="270"/>
      <c r="J202" s="270"/>
      <c r="K202" s="314"/>
    </row>
    <row r="203" ht="15" customHeight="1">
      <c r="B203" s="293"/>
      <c r="C203" s="299"/>
      <c r="D203" s="270"/>
      <c r="E203" s="270"/>
      <c r="F203" s="292" t="s">
        <v>46</v>
      </c>
      <c r="G203" s="270"/>
      <c r="H203" s="270" t="s">
        <v>763</v>
      </c>
      <c r="I203" s="270"/>
      <c r="J203" s="270"/>
      <c r="K203" s="314"/>
    </row>
    <row r="204" ht="15" customHeight="1">
      <c r="B204" s="293"/>
      <c r="C204" s="299"/>
      <c r="D204" s="270"/>
      <c r="E204" s="270"/>
      <c r="F204" s="292" t="s">
        <v>49</v>
      </c>
      <c r="G204" s="270"/>
      <c r="H204" s="270" t="s">
        <v>764</v>
      </c>
      <c r="I204" s="270"/>
      <c r="J204" s="270"/>
      <c r="K204" s="314"/>
    </row>
    <row r="205" ht="15" customHeight="1">
      <c r="B205" s="293"/>
      <c r="C205" s="270"/>
      <c r="D205" s="270"/>
      <c r="E205" s="270"/>
      <c r="F205" s="292" t="s">
        <v>47</v>
      </c>
      <c r="G205" s="270"/>
      <c r="H205" s="270" t="s">
        <v>765</v>
      </c>
      <c r="I205" s="270"/>
      <c r="J205" s="270"/>
      <c r="K205" s="314"/>
    </row>
    <row r="206" ht="15" customHeight="1">
      <c r="B206" s="293"/>
      <c r="C206" s="270"/>
      <c r="D206" s="270"/>
      <c r="E206" s="270"/>
      <c r="F206" s="292" t="s">
        <v>48</v>
      </c>
      <c r="G206" s="270"/>
      <c r="H206" s="270" t="s">
        <v>766</v>
      </c>
      <c r="I206" s="270"/>
      <c r="J206" s="270"/>
      <c r="K206" s="314"/>
    </row>
    <row r="207" ht="15" customHeight="1">
      <c r="B207" s="293"/>
      <c r="C207" s="270"/>
      <c r="D207" s="270"/>
      <c r="E207" s="270"/>
      <c r="F207" s="292"/>
      <c r="G207" s="270"/>
      <c r="H207" s="270"/>
      <c r="I207" s="270"/>
      <c r="J207" s="270"/>
      <c r="K207" s="314"/>
    </row>
    <row r="208" ht="15" customHeight="1">
      <c r="B208" s="293"/>
      <c r="C208" s="270" t="s">
        <v>707</v>
      </c>
      <c r="D208" s="270"/>
      <c r="E208" s="270"/>
      <c r="F208" s="292" t="s">
        <v>600</v>
      </c>
      <c r="G208" s="270"/>
      <c r="H208" s="270" t="s">
        <v>767</v>
      </c>
      <c r="I208" s="270"/>
      <c r="J208" s="270"/>
      <c r="K208" s="314"/>
    </row>
    <row r="209" ht="15" customHeight="1">
      <c r="B209" s="293"/>
      <c r="C209" s="299"/>
      <c r="D209" s="270"/>
      <c r="E209" s="270"/>
      <c r="F209" s="292" t="s">
        <v>603</v>
      </c>
      <c r="G209" s="270"/>
      <c r="H209" s="270" t="s">
        <v>604</v>
      </c>
      <c r="I209" s="270"/>
      <c r="J209" s="270"/>
      <c r="K209" s="314"/>
    </row>
    <row r="210" ht="15" customHeight="1">
      <c r="B210" s="293"/>
      <c r="C210" s="270"/>
      <c r="D210" s="270"/>
      <c r="E210" s="270"/>
      <c r="F210" s="292" t="s">
        <v>81</v>
      </c>
      <c r="G210" s="270"/>
      <c r="H210" s="270" t="s">
        <v>768</v>
      </c>
      <c r="I210" s="270"/>
      <c r="J210" s="270"/>
      <c r="K210" s="314"/>
    </row>
    <row r="211" ht="15" customHeight="1">
      <c r="B211" s="331"/>
      <c r="C211" s="299"/>
      <c r="D211" s="299"/>
      <c r="E211" s="299"/>
      <c r="F211" s="292" t="s">
        <v>605</v>
      </c>
      <c r="G211" s="277"/>
      <c r="H211" s="318" t="s">
        <v>606</v>
      </c>
      <c r="I211" s="318"/>
      <c r="J211" s="318"/>
      <c r="K211" s="332"/>
    </row>
    <row r="212" ht="15" customHeight="1">
      <c r="B212" s="331"/>
      <c r="C212" s="299"/>
      <c r="D212" s="299"/>
      <c r="E212" s="299"/>
      <c r="F212" s="292" t="s">
        <v>87</v>
      </c>
      <c r="G212" s="277"/>
      <c r="H212" s="318" t="s">
        <v>769</v>
      </c>
      <c r="I212" s="318"/>
      <c r="J212" s="318"/>
      <c r="K212" s="332"/>
    </row>
    <row r="213" ht="15" customHeight="1">
      <c r="B213" s="331"/>
      <c r="C213" s="299"/>
      <c r="D213" s="299"/>
      <c r="E213" s="299"/>
      <c r="F213" s="333"/>
      <c r="G213" s="277"/>
      <c r="H213" s="334"/>
      <c r="I213" s="334"/>
      <c r="J213" s="334"/>
      <c r="K213" s="332"/>
    </row>
    <row r="214" ht="15" customHeight="1">
      <c r="B214" s="331"/>
      <c r="C214" s="270" t="s">
        <v>731</v>
      </c>
      <c r="D214" s="299"/>
      <c r="E214" s="299"/>
      <c r="F214" s="292">
        <v>1</v>
      </c>
      <c r="G214" s="277"/>
      <c r="H214" s="318" t="s">
        <v>770</v>
      </c>
      <c r="I214" s="318"/>
      <c r="J214" s="318"/>
      <c r="K214" s="332"/>
    </row>
    <row r="215" ht="15" customHeight="1">
      <c r="B215" s="331"/>
      <c r="C215" s="299"/>
      <c r="D215" s="299"/>
      <c r="E215" s="299"/>
      <c r="F215" s="292">
        <v>2</v>
      </c>
      <c r="G215" s="277"/>
      <c r="H215" s="318" t="s">
        <v>771</v>
      </c>
      <c r="I215" s="318"/>
      <c r="J215" s="318"/>
      <c r="K215" s="332"/>
    </row>
    <row r="216" ht="15" customHeight="1">
      <c r="B216" s="331"/>
      <c r="C216" s="299"/>
      <c r="D216" s="299"/>
      <c r="E216" s="299"/>
      <c r="F216" s="292">
        <v>3</v>
      </c>
      <c r="G216" s="277"/>
      <c r="H216" s="318" t="s">
        <v>772</v>
      </c>
      <c r="I216" s="318"/>
      <c r="J216" s="318"/>
      <c r="K216" s="332"/>
    </row>
    <row r="217" ht="15" customHeight="1">
      <c r="B217" s="331"/>
      <c r="C217" s="299"/>
      <c r="D217" s="299"/>
      <c r="E217" s="299"/>
      <c r="F217" s="292">
        <v>4</v>
      </c>
      <c r="G217" s="277"/>
      <c r="H217" s="318" t="s">
        <v>773</v>
      </c>
      <c r="I217" s="318"/>
      <c r="J217" s="318"/>
      <c r="K217" s="332"/>
    </row>
    <row r="218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2020-09-04T07:12:50Z</dcterms:created>
  <dcterms:modified xsi:type="dcterms:W3CDTF">2020-09-04T07:12:53Z</dcterms:modified>
</cp:coreProperties>
</file>